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60" windowHeight="7395" firstSheet="5" activeTab="5"/>
  </bookViews>
  <sheets>
    <sheet name="Приложение 2.1" sheetId="1" state="hidden" r:id="rId1"/>
    <sheet name="Приложение (1)" sheetId="2" state="hidden" r:id="rId2"/>
    <sheet name="Приложение (2)" sheetId="3" state="hidden" r:id="rId3"/>
    <sheet name="Приложение (3)" sheetId="4" state="hidden" r:id="rId4"/>
    <sheet name="Приложение (4)" sheetId="5" state="hidden" r:id="rId5"/>
    <sheet name="Приложение (5)" sheetId="6" r:id="rId6"/>
    <sheet name="Приложение (6)" sheetId="7" state="hidden" r:id="rId7"/>
    <sheet name="Приложение (7)" sheetId="8" state="hidden" r:id="rId8"/>
  </sheets>
  <definedNames>
    <definedName name="_xlnm.Print_Area" localSheetId="0">'Приложение 2.1'!$A$1:$J$63</definedName>
  </definedNames>
  <calcPr fullCalcOnLoad="1"/>
</workbook>
</file>

<file path=xl/sharedStrings.xml><?xml version="1.0" encoding="utf-8"?>
<sst xmlns="http://schemas.openxmlformats.org/spreadsheetml/2006/main" count="589" uniqueCount="227">
  <si>
    <t>1</t>
  </si>
  <si>
    <t>Приложение 2</t>
  </si>
  <si>
    <t>Объем бюджетных ассигнований на реализацию муниципальной программы, тыс.рублей</t>
  </si>
  <si>
    <t>Всего</t>
  </si>
  <si>
    <t>в том числе</t>
  </si>
  <si>
    <t>УКС</t>
  </si>
  <si>
    <t>бюджет Белоярского района</t>
  </si>
  <si>
    <t>Всего:</t>
  </si>
  <si>
    <t>бюджет автономного округа</t>
  </si>
  <si>
    <t>Ремонт автомобильных дорог общего пользования местного значения</t>
  </si>
  <si>
    <t>УТиС</t>
  </si>
  <si>
    <t>Итого по подпрограмме 1</t>
  </si>
  <si>
    <t>Подпрограмма 2 «Организация транспортного обслуживания населения Белоярского района»</t>
  </si>
  <si>
    <t xml:space="preserve"> </t>
  </si>
  <si>
    <t>Итого по подпрограмме 2</t>
  </si>
  <si>
    <t>Итого по подпрограмме 3</t>
  </si>
  <si>
    <t>Подпрограмма 1 «Развитие, совершенствование сети автомобильных дорог в Белоярском районе»</t>
  </si>
  <si>
    <t>N</t>
  </si>
  <si>
    <t>Наименова-ние муниципального образования</t>
  </si>
  <si>
    <t>Наименование объекта</t>
  </si>
  <si>
    <t>Мощно-сть</t>
  </si>
  <si>
    <t>Срок  строительства (проектирова-ния)</t>
  </si>
  <si>
    <t>Источник финансирования</t>
  </si>
  <si>
    <t>к муниципальной программе Белоярского района</t>
  </si>
  <si>
    <t>«Развитие транспортной системы на 2014 - 2020 годы»</t>
  </si>
  <si>
    <t>Источники финансирования</t>
  </si>
  <si>
    <t>Приложение 2.1</t>
  </si>
  <si>
    <t>Перечень основных мероприятий муниципальной программы, объемы и источники их финансирования</t>
  </si>
  <si>
    <t>Номер основного мероприятия</t>
  </si>
  <si>
    <t>Наименование основных мероприятий муниципальной программы (связь мероприятий с показателями муниципальной программы)</t>
  </si>
  <si>
    <t xml:space="preserve">Ответственный исполнитель, соисполнитель муниципальной программы </t>
  </si>
  <si>
    <t>2016  год</t>
  </si>
  <si>
    <t>2017  год</t>
  </si>
  <si>
    <t>2018  год</t>
  </si>
  <si>
    <t>2019  год</t>
  </si>
  <si>
    <t>2020  год</t>
  </si>
  <si>
    <t>бюджет Белоярского района, сформированный за счет средств ХМАО-Югры (далее - бюджет автономного округа)</t>
  </si>
  <si>
    <t>1.1</t>
  </si>
  <si>
    <t>Реконструкция автомобильных дорог г. Белоярский.  1 этап – участок перекресток ул. Молодости – ул. Центральная до перекрестка ул. Боковая – микрорайон Геологов</t>
  </si>
  <si>
    <t>1.2</t>
  </si>
  <si>
    <t>1.3</t>
  </si>
  <si>
    <t>1.4</t>
  </si>
  <si>
    <t>Содержание вертолетных площадок</t>
  </si>
  <si>
    <t>1.5</t>
  </si>
  <si>
    <t>Ремонт вертолетной пл.в д.Юильск</t>
  </si>
  <si>
    <t>Подпрограмма 3 «Повышение безопасности дорожного движения  в Белоярском районе»</t>
  </si>
  <si>
    <t>Создание условий для обеспечения безопасности дорожного движения
(3.1-3.5)</t>
  </si>
  <si>
    <t>Ремонт технических средств</t>
  </si>
  <si>
    <t>Содержание автомобильных дорог</t>
  </si>
  <si>
    <t>Итого по муниципальной программе</t>
  </si>
  <si>
    <t>______________</t>
  </si>
  <si>
    <t>-</t>
  </si>
  <si>
    <t>Создание условий для предоставления транспортных услуг, организации транспортного обслуживания населения Белоярского района, в том числе: (2.1-2.4)</t>
  </si>
  <si>
    <t>Воздушным транспортом</t>
  </si>
  <si>
    <t>Автомобильным транспортом</t>
  </si>
  <si>
    <t>Водным транспортом</t>
  </si>
  <si>
    <t>Устройство светофорного объекта на пересечении улицы Боковая и микрорайона Геологов</t>
  </si>
  <si>
    <t>к постановлению администрации  Белоярского района</t>
  </si>
  <si>
    <t>1.6</t>
  </si>
  <si>
    <t>Приобретение бланков свидетельства регулярных перевозок и карты маршрута регулярных перевозок со степенью защиты категории "В"</t>
  </si>
  <si>
    <t>Разработка комплексных схем организации дорожного движения в Белоярском районе</t>
  </si>
  <si>
    <t>от «___»___________2018 г. №____</t>
  </si>
  <si>
    <t>Объездная автомобильная дорога на участке в 6 микрорайоне г.Белоярский. 1 этап.</t>
  </si>
  <si>
    <t>Целевые показатели муниципальной программы</t>
  </si>
  <si>
    <t>п/п</t>
  </si>
  <si>
    <t>Базовый показатель на начало реализации программы</t>
  </si>
  <si>
    <t>Значения показателя по годам</t>
  </si>
  <si>
    <t>Целевое значение показателя на момент окончания действия программы</t>
  </si>
  <si>
    <t>2</t>
  </si>
  <si>
    <t>3</t>
  </si>
  <si>
    <t>4</t>
  </si>
  <si>
    <t>5</t>
  </si>
  <si>
    <t>6</t>
  </si>
  <si>
    <t>7</t>
  </si>
  <si>
    <t>1. Подпрограмма 1.«Развитие, совершенствование сети автомобильных дорог в Белоярском районе»</t>
  </si>
  <si>
    <t>Протяженность сети автомобильных дорог общего пользования  местного значения, (км)</t>
  </si>
  <si>
    <t>Х</t>
  </si>
  <si>
    <t>Объемы ввода в эксплуатацию после строительства и реконструкции автомобильных дорог общего пользования местного значения, (км)</t>
  </si>
  <si>
    <t>Объемы ввода в эксплуатацию после строительства и реконструкции автомобильных дорог общего пользования  местного значения, исходя из расчетной протяженности введенных искусственных сооружений (мостов, мостов переходов, путепроводов, транспортных развязок), (км)</t>
  </si>
  <si>
    <t xml:space="preserve"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реконструкции автомобильных дорог, (км)
</t>
  </si>
  <si>
    <t>2. Подпрограмма 2 «Организация транспортного обслуживания населения Белоярского района»</t>
  </si>
  <si>
    <t>Количество рейсов воздушного транспорта в год, ед.</t>
  </si>
  <si>
    <t>Количество рейсов</t>
  </si>
  <si>
    <t>автомобильного транспорта в год, ед.</t>
  </si>
  <si>
    <t>Протяженность обслуживаемой УДС, м.п.</t>
  </si>
  <si>
    <t>Количество парковок и стоянок автотранспорта, ед.</t>
  </si>
  <si>
    <t>35</t>
  </si>
  <si>
    <t>Количество  дорожных знаков на УДС, ед.</t>
  </si>
  <si>
    <r>
      <t>Количество нанесенной дорожной разметки, м</t>
    </r>
    <r>
      <rPr>
        <vertAlign val="superscript"/>
        <sz val="12"/>
        <rFont val="Times New Roman"/>
        <family val="1"/>
      </rPr>
      <t>2</t>
    </r>
  </si>
  <si>
    <t>7500</t>
  </si>
  <si>
    <t>Количество светофорных объектов на УДС, шт.</t>
  </si>
  <si>
    <t xml:space="preserve">Доля автомобильных дорог общего пользования  местного значения, не соответствующих нормативным требованиям к транспортно-эксплуатационным показателям, в общей протяженности автомобильных дорог общего пользования местного значения, (%)
</t>
  </si>
  <si>
    <t>Строительство (реконструкция), капитальный ремонт и ремонт автомобильных дорог общего пользования местного значения (1.1-1.8)</t>
  </si>
  <si>
    <t>Управление по транспорту и связи администрации Белоярского района (далее - УТиС), управление капитального строительства администрации Белоярского района (далее - УКС)</t>
  </si>
  <si>
    <t xml:space="preserve">Прирост протяженности сети автомобильных дорог общего пользования местного значения  в результате строительства новых автомобильных дорог, (км)
</t>
  </si>
  <si>
    <t>3.5</t>
  </si>
  <si>
    <t>3.1</t>
  </si>
  <si>
    <t>3.2</t>
  </si>
  <si>
    <t>3.3</t>
  </si>
  <si>
    <t>3.4</t>
  </si>
  <si>
    <t>2.3</t>
  </si>
  <si>
    <t>2.2</t>
  </si>
  <si>
    <t>1.8</t>
  </si>
  <si>
    <t>2.1</t>
  </si>
  <si>
    <t>Строительство автомобильного проезда в с.Казым</t>
  </si>
  <si>
    <t xml:space="preserve"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(км)
</t>
  </si>
  <si>
    <t>1.7</t>
  </si>
  <si>
    <t xml:space="preserve">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года, (км)
</t>
  </si>
  <si>
    <t>Количество рейсов водного транспорта в год, ед.</t>
  </si>
  <si>
    <t>3. Подпрограмма 3  «Повышение безопасности дорожного движения в Белоярском районе»</t>
  </si>
  <si>
    <t>4маршрута</t>
  </si>
  <si>
    <t>1 маршрут</t>
  </si>
  <si>
    <t>8 маршрутов</t>
  </si>
  <si>
    <t>№ п/п</t>
  </si>
  <si>
    <t>Наименование основного мероприятия</t>
  </si>
  <si>
    <t>Наименование целевого показателя</t>
  </si>
  <si>
    <t>Расчет значения целевого показателя</t>
  </si>
  <si>
    <t>Перечень основных мероприятий муниципальной программы, их связь с целевыми показателями</t>
  </si>
  <si>
    <t>Информация</t>
  </si>
  <si>
    <t>Стимулирование инвестиционной и инновационной деятельности, развитие конкуренции и негосударственного сектора экономики</t>
  </si>
  <si>
    <t>Формирование благоприятной деловой среды</t>
  </si>
  <si>
    <t>Инвестиционные проекты</t>
  </si>
  <si>
    <t>Развитие конкуренции</t>
  </si>
  <si>
    <t>Перечень полномочий ответственного исполнителя (соисполнителя)                                            муниципальной программы</t>
  </si>
  <si>
    <t>Полномочия</t>
  </si>
  <si>
    <t>Ответственный исполнитель муниципальной программы</t>
  </si>
  <si>
    <t>Формирует проект муниципальной программы и изменений в нее, а также перечень соисполнителей муниципальной программы.</t>
  </si>
  <si>
    <t>Согласовывает проект муниципальной программы с соисполнителями муниципальной программы.</t>
  </si>
  <si>
    <t>Размещает проект муниципальной программы на официальном сайте органов местного самоуправления  Белоярского района в разделе «Общественное обсуждение».</t>
  </si>
  <si>
    <t>Обеспечивает проведение оценки регулирующего воздействия проекта муниципальной программы в порядке, установленном муниципальными нормативными правовыми актами администрации Белоярского района.</t>
  </si>
  <si>
    <t>Обеспечивает в установленном Порядке проведение экспертизы муниципальной программы.</t>
  </si>
  <si>
    <t>Разрабатывает в пределах своих полномочий нормативные правовые акты, необходимые для реализации муниципальной программы.</t>
  </si>
  <si>
    <t>Подготавливает и уточняет перечень и объемы финансирования основных мероприятий на очередной финансовый год и плановый период, а также механизм реализации муниципальной программы.</t>
  </si>
  <si>
    <t>Организует реализацию муниципальной программы, готовит проект внесения  изменений в муниципальную программу в соответствии с установленными настоящим Порядком требованиями и несет ответственность за достижение целевых показателей муниципальной программы.</t>
  </si>
  <si>
    <t>Осуществляет управление муниципальной программы, обеспечивает целевое и эффективное использование средств, выделяемых на ее реализацию.</t>
  </si>
  <si>
    <t>Создает уведомление (вносит изменение в ранее созданное уведомление) в государственной автоматизированной информационной системе «Управление» (далее – ГАИС «Управление») в соответствии с требованиями Приказа Министерства экономического развития Российской Федерации от 11 ноября 2015 года №831 в течение 5 дней после утверждения муниципальной программы или внесения изменений в муниципальную программу.</t>
  </si>
  <si>
    <t>Формирует и направляет в управление экономики, реформ и программ на бумажном и электронном носителях годовой отчет о ходе реализации муниципальной программы за отчетный финансовый год в срок до 10 февраля года, следующего за отчетным периодом.</t>
  </si>
  <si>
    <t>Предоставляет по запросу управления экономики, реформ и программ администрации Белоярского района сведения, необходимые для проведения оперативного мониторинга реализации муниципальной программы.</t>
  </si>
  <si>
    <t>Соисполнитель муниципальной программы</t>
  </si>
  <si>
    <t>Осуществляет реализацию мероприятий муниципальной программы в рамках своей компетенции.</t>
  </si>
  <si>
    <t>Несет ответственность за своевременную и качественную реализацию мероприятий муниципальной программы, достижение целевых показателей муниципальной программы, обеспечивает целевое и эффективное использование средств, выделяемых на ее реализацию.</t>
  </si>
  <si>
    <t>Разрабатывает в пределах своих полномочий нормативные правовые акты, необходимые для реализации мероприятий муниципальной программы.</t>
  </si>
  <si>
    <t>Формирует и направляет ответственному исполнителю  предложения по уточнению (изменению) объемов финансирования мероприятий муниципальной программы,  механизма ее реализации, а также перечень основных мероприятий на очередной финансовый год и плановый период.</t>
  </si>
  <si>
    <t>Предоставляет ответственному исполнителю сведения, необходимые для проведения оперативного мониторинга реализации муниципальной программы.</t>
  </si>
  <si>
    <t>Предоставляет ответственному исполнителю информацию для подготовки годового отчета о ходе реализации муниципальной программы  в отношении реализуемых соисполнителем мероприятий за отчетный финансовый год.</t>
  </si>
  <si>
    <t>2021  год</t>
  </si>
  <si>
    <t>2022  год</t>
  </si>
  <si>
    <t>2023  год</t>
  </si>
  <si>
    <t>Объем бюджетных ассигнований на реализацию муниципальной программы, (тыс.рублей)</t>
  </si>
  <si>
    <t xml:space="preserve"> 2019 год</t>
  </si>
  <si>
    <t>2020 год</t>
  </si>
  <si>
    <t xml:space="preserve"> 2022 год</t>
  </si>
  <si>
    <t>2021 год</t>
  </si>
  <si>
    <t xml:space="preserve"> 2023 год</t>
  </si>
  <si>
    <t>Перечень возможных рисков при реализации муниципальной программы и мер по их преодолению</t>
  </si>
  <si>
    <t>Описание риска</t>
  </si>
  <si>
    <t>Меры по преодолению рисков</t>
  </si>
  <si>
    <t>Сокращение бюджетного финансирования, выделенного на реализацию муниципальной программы</t>
  </si>
  <si>
    <t>Перераспределение финансовых ресурсов в целях целенаправленного и эффективного расходования бюджетных средств.</t>
  </si>
  <si>
    <r>
      <t>Невыполнение или ненадлежащее выполнение обязательств поставщиками и подрядчиками работ по реализации мероприятий муниципальной программы</t>
    </r>
    <r>
      <rPr>
        <sz val="13"/>
        <color indexed="8"/>
        <rFont val="Times New Roman"/>
        <family val="1"/>
      </rPr>
      <t>.</t>
    </r>
  </si>
  <si>
    <t>Осуществление мониторинга реализации мероприятий муниципальной программы;</t>
  </si>
  <si>
    <t>Корректировка мероприятий муниципальной программы и ее показателей результативности.</t>
  </si>
  <si>
    <t>Прирост протяженности сети автомобильных дорог общего пользования местного значения  в результате строительства новых автомобильных дорог, (км)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</si>
  <si>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реконструкции автомобильных дорог, (км)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</si>
  <si>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(км)</t>
  </si>
  <si>
    <t>Доля автомобильных дорог общего пользования  местного значения, не соответствующих нормативным требованиям к транспортно-эксплуатационным показателям, в общей протяженности автомобильных дорог общего пользования местного значения, (%)</t>
  </si>
  <si>
    <t>Наименование основных мероприятий муниципальной программы (их связь с показателями муниципальной программы)</t>
  </si>
  <si>
    <t xml:space="preserve">Наименование целевых показателей </t>
  </si>
  <si>
    <t>Количество рейсов автомобильного транспорта в год, ед.</t>
  </si>
  <si>
    <t>2024  год</t>
  </si>
  <si>
    <t>Создание условий для обеспечения безопасности дорожного движения</t>
  </si>
  <si>
    <t xml:space="preserve"> 2024 год</t>
  </si>
  <si>
    <r>
      <t>Количество нанесенной дорожной разметки, м</t>
    </r>
    <r>
      <rPr>
        <vertAlign val="superscript"/>
        <sz val="10"/>
        <rFont val="Times New Roman"/>
        <family val="1"/>
      </rPr>
      <t>2</t>
    </r>
  </si>
  <si>
    <t xml:space="preserve">ул. Центральная </t>
  </si>
  <si>
    <t>ул. Объездная</t>
  </si>
  <si>
    <t>Таблица 1</t>
  </si>
  <si>
    <t xml:space="preserve">                                                                     Таблица 2</t>
  </si>
  <si>
    <t>Таблица 3</t>
  </si>
  <si>
    <t>Таблица 4</t>
  </si>
  <si>
    <t>Таблица 5</t>
  </si>
  <si>
    <t>Таблица 6</t>
  </si>
  <si>
    <t>Таблица 7</t>
  </si>
  <si>
    <t>Наименование направления</t>
  </si>
  <si>
    <t>Цель 1 «Развитие    современной    транспортной    инфраструктуры Белоярского района»</t>
  </si>
  <si>
    <t>Задача 1 «Строительство и  реконструкция  автомобильных  дорог  общего  пользования  местного значения Белоярского района»</t>
  </si>
  <si>
    <t>Задача 2 «Сохранность автомобильных дорог общего пользования местного значения Белоярского района»</t>
  </si>
  <si>
    <t>Цель 2 «Создание условий для обеспечения транспортного обслуживания населения Белоярского района»</t>
  </si>
  <si>
    <t>Задача 3 «Организация регулярных перевозок пассажиров и багажа автомобильным (кроме такси), воздушным и водным транспортом»</t>
  </si>
  <si>
    <t>Цель 3 «Создание условий для обеспечения безопасности дорожного движения Белоярского района»</t>
  </si>
  <si>
    <t>Задача 4 «Обустройство и содержание автомобильных дорог общего пользования местного значения в Белоярском районе»</t>
  </si>
  <si>
    <t>1.1.1</t>
  </si>
  <si>
    <t>1.1.2</t>
  </si>
  <si>
    <t>1.1.3</t>
  </si>
  <si>
    <t>Строительство (реконструкция) автомобильных дорог общего пользования местного значения</t>
  </si>
  <si>
    <t>Строительство (реконструкция), капитальный ремонт и ремонт автомобильных дорог общего пользования местного значения</t>
  </si>
  <si>
    <t>Капитальный ремонт  автомобильных дорог общего пользования местного значения</t>
  </si>
  <si>
    <t>Показатель определяется по формуле:                                          L =  Ln  - Ln-1
где:
L -  прирост протяженности автомобильных дорог общего пользования местного значения, в результате строительства новых автомобильных дорог;
Ln  - протяженность автомобильных дорог общего пользования местного значения;
Ln-1 - протяженность автомобильных дорог общего пользования местного значения, в предшествующем году.</t>
  </si>
  <si>
    <t xml:space="preserve">Показатель определяется по формуле:                                                L =  Ln  - Ln-1
где:
L -  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дорог;
Ln  -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 автомобильных дорог, (км) в отчетном году;
Ln-1 -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в году, предшествующем году.
</t>
  </si>
  <si>
    <t xml:space="preserve">Показатель определяется по формуле:                                                   L =  Ln  - Ln-1
где:
L -  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реконструкции автомобильных дорог;
Ln  -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показателям, в  в отчетном году;
Ln-1 -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в году, предшествующем году.
</t>
  </si>
  <si>
    <t>Показатель определяется по формуле:                                                             Lsn =  (Ln  * 100) /L
где:
Lsn -  доля автомобильных дорог общего пользования  местного значения, не соответствующих нормативным требованиям к транспортно-эксплуатационным показателям, в общей протяженности автомобильных дорог общего пользования местного значения;
Ln  - протяженность автомобильных дорог общего пользования местного значения, несоответствующих нормативным требованиям к транспортно-эксплуатационным показателям, на 1 января  отчетного года;
L - протяженность автомобильных дорог общего пользования местного значения</t>
  </si>
  <si>
    <t>Показатель определяется по формуле:                                                                  L =  Ln  - Ln-1
где:
L -  протяженность обслуживаемой УДС;
Ln  - протяженность обслуживаемой УДС в отчетном году;
Ln-1 - протяженность обслуживаемой УДС в году, в предшествующем году.</t>
  </si>
  <si>
    <t>Показатель определяется по результатам мониторинга протяженности сети автомобильных дорог общего пользования  местного значения</t>
  </si>
  <si>
    <t>Показатель определяется по результатам мониторинга строительства и реконструкции автомобильных дорог общего пользования местного значения</t>
  </si>
  <si>
    <t xml:space="preserve">Показатель определяется по результатам мониторинга автомобильных вводимых автомобильных дорог общего пользования  местного значения, исходя из расчетной протяженности введенных искусственных сооружений (мостов, мостов переходов, путепроводов, транспортных развязок)
</t>
  </si>
  <si>
    <t>Показатель определяется по результатам мониторинга колличества выполненых рейсов</t>
  </si>
  <si>
    <t xml:space="preserve">Показатель определяется по результатам мониторинга </t>
  </si>
  <si>
    <t>УКС, УТиС</t>
  </si>
  <si>
    <t>Подпрограмма 2 «Организация транспортного обслуживания  населения Белоярского района»</t>
  </si>
  <si>
    <t>Подпрограмма 3 «Повышение безопасности дорожного движения Белоярского района»</t>
  </si>
  <si>
    <t>2.1.1</t>
  </si>
  <si>
    <t>2.1.2</t>
  </si>
  <si>
    <t>2.1.3</t>
  </si>
  <si>
    <t>2.1.4</t>
  </si>
  <si>
    <t>3.1.1</t>
  </si>
  <si>
    <t>3.1.2</t>
  </si>
  <si>
    <t>Благоприятная деловая среда в сфере транспорта и дорожного хозяйства поддерживается мероприятиями муниципальной программы, направленными на  стимулирование инвестиционной  деятельности путем оказания мер государственной поддержки в виде субсидии юридическим лицам (за исключением государственных, муниципальных учреждений), в том числе субъектам малого и среднего предпринимательства, в сфере перевозок пассажиров всеми видами транспорта</t>
  </si>
  <si>
    <t>В целях развития конкуренции на рынке услуг перевозок пассажиров наземным транспортом предполагается реализация следующих мероприятий: организация и проведение открытых конкурсов на право осуществления регулярных перевозок автомобильным транспортом по нерегулируемым тарифам</t>
  </si>
  <si>
    <t xml:space="preserve">В целях обеспечения развития дорожной деятельности Белоярского района бюджетные инвестиции будут направлены на строительство (реконструкция), капитальный ремонт и ремонт автомобильных дорог общего пользования местного значения Белоярского района
</t>
  </si>
  <si>
    <t xml:space="preserve">Создание условий для предоставления транспортных услуг, организации транспортного обслуживания населения Белоярского района </t>
  </si>
  <si>
    <t xml:space="preserve">Строительство (реконструкция), капитальный ремонт и ремонт автомобильных дорог общего пользования местного значения (1.1-1.8) </t>
  </si>
  <si>
    <t>Создание условий для предоставления транспортных услуг, организации транспортного обслуживания населения Белоярского района, в том числе: (2.1-2.3)</t>
  </si>
  <si>
    <t>*Муниципальной программой не предусмотрено строительство объектов, направленных на достижение целей и решение задач</t>
  </si>
  <si>
    <t>Перечень объектов капитального строительства*</t>
  </si>
  <si>
    <t>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года, (км)</t>
  </si>
  <si>
    <t>Показатель определяется по формуле:                                                             Lsn =  Ln  - L
где:
Lsn -  доля автомобильных дорог общего пользования  местного значения, соответствующих нормативным требованиям к транспортно-эксплуатационным показателям на 31 декабря отчетного года;
Ln  - протяженность автомобильных дорог общего пользования местного значения;
L - протяженность автомобильных дорог общего пользования местного значения несоответствующих нормативным требованиям к транспортно-эксплуатационным показателям, на 1 января  отчетного года</t>
  </si>
  <si>
    <t>Приложение 1</t>
  </si>
  <si>
    <t>от «___»___________2019 г. №____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</si>
</sst>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.00;[Red]0.00"/>
    <numFmt numFmtId="167" formatCode="0.0"/>
    <numFmt numFmtId="168" formatCode="#,##0.00;[Red]#,##0.00"/>
    <numFmt numFmtId="169" formatCode="#,##0.000"/>
    <numFmt numFmtId="170" formatCode="#,##0.0000"/>
    <numFmt numFmtId="171" formatCode="0.000;[Red]0.000"/>
    <numFmt numFmtId="172" formatCode="0.0000;[Red]0.000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_р_._-;_-@_-"/>
    <numFmt numFmtId="181" formatCode="_-* #,##0.00_р_._-;\-* #,##0.00_р_._-;_-* &quot;-&quot;?_р_._-;_-@_-"/>
    <numFmt numFmtId="182" formatCode="_-* #,##0.000_р_._-;\-* #,##0.000_р_._-;_-* &quot;-&quot;?_р_._-;_-@_-"/>
    <numFmt numFmtId="183" formatCode="0000"/>
    <numFmt numFmtId="184" formatCode="\2"/>
    <numFmt numFmtId="185" formatCode="\&gt;\a\a\.\a\.\a\a\a\a"/>
    <numFmt numFmtId="186" formatCode="00\.00\.00"/>
    <numFmt numFmtId="187" formatCode="000"/>
    <numFmt numFmtId="188" formatCode="00"/>
    <numFmt numFmtId="189" formatCode="0\.0\.0"/>
    <numFmt numFmtId="190" formatCode="0.000000"/>
    <numFmt numFmtId="191" formatCode="0.0000000"/>
    <numFmt numFmtId="192" formatCode="0000000"/>
    <numFmt numFmtId="193" formatCode="000000"/>
    <numFmt numFmtId="194" formatCode="00000"/>
    <numFmt numFmtId="195" formatCode="[$-419]General"/>
    <numFmt numFmtId="196" formatCode="_(* #,##0.00_);_(* \(#,##0.00\);_(* &quot;-&quot;??_);_(@_)"/>
    <numFmt numFmtId="197" formatCode="* #,##0.00;* \-#,##0.00;* &quot;-&quot;??;@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3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5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 wrapText="1"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85" applyFont="1" applyBorder="1" applyAlignment="1">
      <alignment vertical="center" wrapText="1"/>
      <protection/>
    </xf>
    <xf numFmtId="180" fontId="6" fillId="0" borderId="0" xfId="85" applyNumberFormat="1" applyFont="1" applyBorder="1" applyAlignment="1">
      <alignment horizontal="center" vertical="center" wrapText="1"/>
      <protection/>
    </xf>
    <xf numFmtId="180" fontId="6" fillId="33" borderId="0" xfId="85" applyNumberFormat="1" applyFont="1" applyFill="1" applyBorder="1" applyAlignment="1">
      <alignment horizontal="center" vertical="center" wrapText="1"/>
      <protection/>
    </xf>
    <xf numFmtId="0" fontId="7" fillId="0" borderId="0" xfId="85" applyFont="1" applyAlignment="1">
      <alignment vertical="center"/>
      <protection/>
    </xf>
    <xf numFmtId="0" fontId="7" fillId="0" borderId="0" xfId="85" applyFont="1" applyAlignment="1">
      <alignment horizontal="left" vertical="center"/>
      <protection/>
    </xf>
    <xf numFmtId="0" fontId="7" fillId="0" borderId="10" xfId="85" applyFont="1" applyBorder="1" applyAlignment="1">
      <alignment horizontal="center" vertical="center" wrapText="1"/>
      <protection/>
    </xf>
    <xf numFmtId="0" fontId="7" fillId="0" borderId="10" xfId="85" applyFont="1" applyBorder="1" applyAlignment="1">
      <alignment vertical="center" wrapText="1"/>
      <protection/>
    </xf>
    <xf numFmtId="180" fontId="7" fillId="0" borderId="10" xfId="85" applyNumberFormat="1" applyFont="1" applyBorder="1" applyAlignment="1">
      <alignment horizontal="center" vertical="center" wrapText="1"/>
      <protection/>
    </xf>
    <xf numFmtId="49" fontId="7" fillId="0" borderId="10" xfId="85" applyNumberFormat="1" applyFont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54" fillId="35" borderId="10" xfId="63" applyFont="1" applyFill="1" applyBorder="1" applyAlignment="1">
      <alignment horizontal="left" vertical="center" wrapText="1"/>
      <protection/>
    </xf>
    <xf numFmtId="0" fontId="54" fillId="35" borderId="10" xfId="63" applyFont="1" applyFill="1" applyBorder="1" applyAlignment="1">
      <alignment horizontal="center" vertical="center"/>
      <protection/>
    </xf>
    <xf numFmtId="0" fontId="55" fillId="34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8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35" borderId="10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3" fillId="35" borderId="10" xfId="85" applyFont="1" applyFill="1" applyBorder="1" applyAlignment="1">
      <alignment vertical="center" wrapText="1"/>
      <protection/>
    </xf>
    <xf numFmtId="180" fontId="3" fillId="35" borderId="10" xfId="85" applyNumberFormat="1" applyFont="1" applyFill="1" applyBorder="1" applyAlignment="1">
      <alignment horizontal="center" vertical="center" wrapText="1"/>
      <protection/>
    </xf>
    <xf numFmtId="180" fontId="7" fillId="35" borderId="10" xfId="85" applyNumberFormat="1" applyFont="1" applyFill="1" applyBorder="1" applyAlignment="1">
      <alignment horizontal="center" vertical="center" wrapText="1"/>
      <protection/>
    </xf>
    <xf numFmtId="0" fontId="7" fillId="35" borderId="10" xfId="85" applyFont="1" applyFill="1" applyBorder="1" applyAlignment="1">
      <alignment vertical="center" wrapText="1"/>
      <protection/>
    </xf>
    <xf numFmtId="0" fontId="7" fillId="35" borderId="10" xfId="85" applyFont="1" applyFill="1" applyBorder="1" applyAlignment="1">
      <alignment horizontal="center" vertical="center" wrapText="1"/>
      <protection/>
    </xf>
    <xf numFmtId="49" fontId="7" fillId="35" borderId="10" xfId="85" applyNumberFormat="1" applyFont="1" applyFill="1" applyBorder="1" applyAlignment="1">
      <alignment horizontal="center" vertical="center" wrapText="1"/>
      <protection/>
    </xf>
    <xf numFmtId="0" fontId="7" fillId="35" borderId="10" xfId="85" applyFont="1" applyFill="1" applyBorder="1" applyAlignment="1">
      <alignment horizontal="left" vertical="center" wrapText="1"/>
      <protection/>
    </xf>
    <xf numFmtId="49" fontId="3" fillId="35" borderId="10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49" fontId="7" fillId="35" borderId="10" xfId="85" applyNumberFormat="1" applyFont="1" applyFill="1" applyBorder="1" applyAlignment="1">
      <alignment horizontal="center" vertical="center" wrapText="1"/>
      <protection/>
    </xf>
    <xf numFmtId="0" fontId="7" fillId="35" borderId="10" xfId="85" applyFont="1" applyFill="1" applyBorder="1" applyAlignment="1">
      <alignment horizontal="center" vertical="center" wrapText="1"/>
      <protection/>
    </xf>
    <xf numFmtId="0" fontId="7" fillId="35" borderId="10" xfId="85" applyFont="1" applyFill="1" applyBorder="1" applyAlignment="1">
      <alignment horizontal="left" vertical="center" wrapText="1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3" fillId="0" borderId="0" xfId="85" applyFont="1" applyAlignment="1">
      <alignment horizontal="right" vertical="center"/>
      <protection/>
    </xf>
    <xf numFmtId="0" fontId="3" fillId="0" borderId="0" xfId="85" applyFont="1" applyAlignment="1">
      <alignment vertical="center"/>
      <protection/>
    </xf>
    <xf numFmtId="0" fontId="3" fillId="0" borderId="10" xfId="85" applyFont="1" applyBorder="1" applyAlignment="1">
      <alignment horizontal="center" vertical="center" wrapText="1"/>
      <protection/>
    </xf>
    <xf numFmtId="180" fontId="3" fillId="0" borderId="10" xfId="85" applyNumberFormat="1" applyFont="1" applyBorder="1" applyAlignment="1">
      <alignment horizontal="center" vertical="center" wrapText="1"/>
      <protection/>
    </xf>
    <xf numFmtId="180" fontId="2" fillId="33" borderId="0" xfId="85" applyNumberFormat="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180" fontId="3" fillId="35" borderId="10" xfId="85" applyNumberFormat="1" applyFont="1" applyFill="1" applyBorder="1" applyAlignment="1">
      <alignment vertical="center" wrapText="1"/>
      <protection/>
    </xf>
    <xf numFmtId="49" fontId="3" fillId="35" borderId="12" xfId="85" applyNumberFormat="1" applyFont="1" applyFill="1" applyBorder="1" applyAlignment="1">
      <alignment horizontal="center" vertical="center" wrapText="1"/>
      <protection/>
    </xf>
    <xf numFmtId="16" fontId="3" fillId="35" borderId="10" xfId="85" applyNumberFormat="1" applyFont="1" applyFill="1" applyBorder="1" applyAlignment="1">
      <alignment horizontal="left" vertical="center" wrapText="1"/>
      <protection/>
    </xf>
    <xf numFmtId="0" fontId="3" fillId="35" borderId="10" xfId="85" applyFont="1" applyFill="1" applyBorder="1" applyAlignment="1">
      <alignment horizontal="center" vertical="center" wrapText="1"/>
      <protection/>
    </xf>
    <xf numFmtId="49" fontId="3" fillId="35" borderId="10" xfId="85" applyNumberFormat="1" applyFont="1" applyFill="1" applyBorder="1" applyAlignment="1">
      <alignment horizontal="center" vertical="center" wrapText="1"/>
      <protection/>
    </xf>
    <xf numFmtId="0" fontId="3" fillId="35" borderId="10" xfId="85" applyFont="1" applyFill="1" applyBorder="1" applyAlignment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5" borderId="13" xfId="85" applyFont="1" applyFill="1" applyBorder="1" applyAlignment="1">
      <alignment horizontal="center" vertical="center" wrapText="1"/>
      <protection/>
    </xf>
    <xf numFmtId="49" fontId="3" fillId="35" borderId="14" xfId="85" applyNumberFormat="1" applyFont="1" applyFill="1" applyBorder="1" applyAlignment="1">
      <alignment horizontal="center" vertical="center" wrapText="1"/>
      <protection/>
    </xf>
    <xf numFmtId="16" fontId="3" fillId="35" borderId="13" xfId="85" applyNumberFormat="1" applyFont="1" applyFill="1" applyBorder="1" applyAlignment="1">
      <alignment horizontal="center" vertical="center" wrapText="1"/>
      <protection/>
    </xf>
    <xf numFmtId="0" fontId="0" fillId="36" borderId="0" xfId="0" applyNumberFormat="1" applyFont="1" applyFill="1" applyBorder="1" applyAlignment="1" applyProtection="1">
      <alignment vertical="top"/>
      <protection/>
    </xf>
    <xf numFmtId="0" fontId="7" fillId="0" borderId="0" xfId="85" applyFont="1" applyAlignment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justify" vertical="center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56" fillId="0" borderId="10" xfId="0" applyNumberFormat="1" applyFont="1" applyFill="1" applyBorder="1" applyAlignment="1" applyProtection="1">
      <alignment vertical="center" wrapText="1"/>
      <protection/>
    </xf>
    <xf numFmtId="0" fontId="56" fillId="0" borderId="12" xfId="0" applyNumberFormat="1" applyFont="1" applyFill="1" applyBorder="1" applyAlignment="1" applyProtection="1">
      <alignment vertical="center" wrapText="1"/>
      <protection/>
    </xf>
    <xf numFmtId="0" fontId="56" fillId="0" borderId="13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7" fillId="0" borderId="0" xfId="85" applyFont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175" fontId="1" fillId="35" borderId="10" xfId="0" applyNumberFormat="1" applyFont="1" applyFill="1" applyBorder="1" applyAlignment="1" applyProtection="1">
      <alignment horizontal="center" vertical="center"/>
      <protection/>
    </xf>
    <xf numFmtId="2" fontId="1" fillId="35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49" fontId="3" fillId="0" borderId="12" xfId="0" applyNumberFormat="1" applyFont="1" applyFill="1" applyBorder="1" applyAlignment="1" applyProtection="1">
      <alignment vertical="top"/>
      <protection/>
    </xf>
    <xf numFmtId="49" fontId="3" fillId="0" borderId="13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justify" vertical="distributed" wrapText="1"/>
      <protection/>
    </xf>
    <xf numFmtId="0" fontId="3" fillId="0" borderId="21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180" fontId="3" fillId="0" borderId="10" xfId="85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85" applyFont="1" applyBorder="1" applyAlignment="1">
      <alignment horizontal="center" vertical="center" wrapText="1"/>
      <protection/>
    </xf>
    <xf numFmtId="0" fontId="3" fillId="35" borderId="10" xfId="85" applyFont="1" applyFill="1" applyBorder="1" applyAlignment="1">
      <alignment horizontal="left" vertical="center" wrapText="1"/>
      <protection/>
    </xf>
    <xf numFmtId="16" fontId="3" fillId="35" borderId="12" xfId="85" applyNumberFormat="1" applyFont="1" applyFill="1" applyBorder="1" applyAlignment="1">
      <alignment horizontal="left" vertical="center" wrapText="1"/>
      <protection/>
    </xf>
    <xf numFmtId="16" fontId="3" fillId="35" borderId="14" xfId="85" applyNumberFormat="1" applyFont="1" applyFill="1" applyBorder="1" applyAlignment="1">
      <alignment horizontal="left" vertical="center" wrapText="1"/>
      <protection/>
    </xf>
    <xf numFmtId="16" fontId="3" fillId="35" borderId="13" xfId="85" applyNumberFormat="1" applyFont="1" applyFill="1" applyBorder="1" applyAlignment="1">
      <alignment horizontal="left" vertical="center" wrapText="1"/>
      <protection/>
    </xf>
    <xf numFmtId="0" fontId="3" fillId="35" borderId="12" xfId="85" applyFont="1" applyFill="1" applyBorder="1" applyAlignment="1">
      <alignment horizontal="center" vertical="center" wrapText="1"/>
      <protection/>
    </xf>
    <xf numFmtId="0" fontId="3" fillId="35" borderId="14" xfId="85" applyFont="1" applyFill="1" applyBorder="1" applyAlignment="1">
      <alignment horizontal="center" vertical="center" wrapText="1"/>
      <protection/>
    </xf>
    <xf numFmtId="0" fontId="3" fillId="35" borderId="13" xfId="85" applyFont="1" applyFill="1" applyBorder="1" applyAlignment="1">
      <alignment horizontal="center" vertical="center" wrapText="1"/>
      <protection/>
    </xf>
    <xf numFmtId="0" fontId="6" fillId="0" borderId="0" xfId="85" applyFont="1" applyBorder="1" applyAlignment="1">
      <alignment horizontal="center" vertical="center" wrapText="1"/>
      <protection/>
    </xf>
    <xf numFmtId="49" fontId="7" fillId="0" borderId="16" xfId="85" applyNumberFormat="1" applyFont="1" applyBorder="1" applyAlignment="1">
      <alignment horizontal="center" vertical="center" wrapText="1"/>
      <protection/>
    </xf>
    <xf numFmtId="49" fontId="7" fillId="0" borderId="23" xfId="85" applyNumberFormat="1" applyFont="1" applyBorder="1" applyAlignment="1">
      <alignment horizontal="center" vertical="center" wrapText="1"/>
      <protection/>
    </xf>
    <xf numFmtId="49" fontId="7" fillId="0" borderId="24" xfId="85" applyNumberFormat="1" applyFont="1" applyBorder="1" applyAlignment="1">
      <alignment horizontal="center" vertical="center" wrapText="1"/>
      <protection/>
    </xf>
    <xf numFmtId="49" fontId="7" fillId="0" borderId="12" xfId="85" applyNumberFormat="1" applyFont="1" applyBorder="1" applyAlignment="1">
      <alignment horizontal="center" vertical="center" wrapText="1"/>
      <protection/>
    </xf>
    <xf numFmtId="49" fontId="7" fillId="0" borderId="14" xfId="85" applyNumberFormat="1" applyFont="1" applyBorder="1" applyAlignment="1">
      <alignment horizontal="center" vertical="center" wrapText="1"/>
      <protection/>
    </xf>
    <xf numFmtId="49" fontId="7" fillId="0" borderId="13" xfId="85" applyNumberFormat="1" applyFont="1" applyBorder="1" applyAlignment="1">
      <alignment horizontal="center" vertical="center" wrapText="1"/>
      <protection/>
    </xf>
    <xf numFmtId="49" fontId="3" fillId="35" borderId="10" xfId="85" applyNumberFormat="1" applyFont="1" applyFill="1" applyBorder="1" applyAlignment="1">
      <alignment horizontal="center" vertical="center" wrapText="1"/>
      <protection/>
    </xf>
    <xf numFmtId="0" fontId="3" fillId="35" borderId="10" xfId="85" applyFont="1" applyFill="1" applyBorder="1" applyAlignment="1">
      <alignment horizontal="center" vertical="center" wrapText="1"/>
      <protection/>
    </xf>
    <xf numFmtId="16" fontId="3" fillId="35" borderId="12" xfId="85" applyNumberFormat="1" applyFont="1" applyFill="1" applyBorder="1" applyAlignment="1">
      <alignment horizontal="center" vertical="center" wrapText="1"/>
      <protection/>
    </xf>
    <xf numFmtId="16" fontId="3" fillId="35" borderId="14" xfId="85" applyNumberFormat="1" applyFont="1" applyFill="1" applyBorder="1" applyAlignment="1">
      <alignment horizontal="center" vertical="center" wrapText="1"/>
      <protection/>
    </xf>
    <xf numFmtId="16" fontId="3" fillId="35" borderId="13" xfId="85" applyNumberFormat="1" applyFont="1" applyFill="1" applyBorder="1" applyAlignment="1">
      <alignment horizontal="center" vertical="center" wrapText="1"/>
      <protection/>
    </xf>
    <xf numFmtId="0" fontId="7" fillId="0" borderId="0" xfId="85" applyFont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7" fillId="0" borderId="12" xfId="85" applyFont="1" applyBorder="1" applyAlignment="1">
      <alignment horizontal="center" vertical="center" wrapText="1"/>
      <protection/>
    </xf>
    <xf numFmtId="0" fontId="7" fillId="0" borderId="14" xfId="85" applyFont="1" applyBorder="1" applyAlignment="1">
      <alignment horizontal="center" vertical="center" wrapText="1"/>
      <protection/>
    </xf>
    <xf numFmtId="0" fontId="7" fillId="0" borderId="13" xfId="85" applyFont="1" applyBorder="1" applyAlignment="1">
      <alignment horizontal="center" vertical="center" wrapText="1"/>
      <protection/>
    </xf>
    <xf numFmtId="0" fontId="7" fillId="0" borderId="10" xfId="85" applyFont="1" applyBorder="1" applyAlignment="1">
      <alignment horizontal="center" vertical="center" wrapText="1"/>
      <protection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0" borderId="16" xfId="85" applyFont="1" applyBorder="1" applyAlignment="1">
      <alignment horizontal="center" vertical="center" wrapText="1"/>
      <protection/>
    </xf>
    <xf numFmtId="0" fontId="3" fillId="0" borderId="23" xfId="85" applyFont="1" applyBorder="1" applyAlignment="1">
      <alignment horizontal="center" vertical="center" wrapText="1"/>
      <protection/>
    </xf>
    <xf numFmtId="0" fontId="3" fillId="0" borderId="24" xfId="85" applyFont="1" applyBorder="1" applyAlignment="1">
      <alignment horizontal="center" vertical="center" wrapText="1"/>
      <protection/>
    </xf>
    <xf numFmtId="49" fontId="7" fillId="35" borderId="16" xfId="85" applyNumberFormat="1" applyFont="1" applyFill="1" applyBorder="1" applyAlignment="1">
      <alignment horizontal="center" vertical="center" wrapText="1"/>
      <protection/>
    </xf>
    <xf numFmtId="49" fontId="7" fillId="35" borderId="23" xfId="85" applyNumberFormat="1" applyFont="1" applyFill="1" applyBorder="1" applyAlignment="1">
      <alignment horizontal="center" vertical="center" wrapText="1"/>
      <protection/>
    </xf>
    <xf numFmtId="49" fontId="7" fillId="35" borderId="24" xfId="85" applyNumberFormat="1" applyFont="1" applyFill="1" applyBorder="1" applyAlignment="1">
      <alignment horizontal="center" vertical="center" wrapText="1"/>
      <protection/>
    </xf>
    <xf numFmtId="0" fontId="3" fillId="0" borderId="0" xfId="85" applyFont="1" applyAlignment="1">
      <alignment horizontal="center" vertical="center"/>
      <protection/>
    </xf>
    <xf numFmtId="0" fontId="7" fillId="0" borderId="11" xfId="85" applyFont="1" applyBorder="1" applyAlignment="1">
      <alignment horizontal="center" vertical="center"/>
      <protection/>
    </xf>
    <xf numFmtId="49" fontId="3" fillId="35" borderId="12" xfId="85" applyNumberFormat="1" applyFont="1" applyFill="1" applyBorder="1" applyAlignment="1">
      <alignment horizontal="center" vertical="center" wrapText="1"/>
      <protection/>
    </xf>
    <xf numFmtId="49" fontId="3" fillId="35" borderId="14" xfId="85" applyNumberFormat="1" applyFont="1" applyFill="1" applyBorder="1" applyAlignment="1">
      <alignment horizontal="center" vertical="center" wrapText="1"/>
      <protection/>
    </xf>
    <xf numFmtId="49" fontId="3" fillId="35" borderId="13" xfId="85" applyNumberFormat="1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24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0" fontId="3" fillId="0" borderId="23" xfId="0" applyNumberFormat="1" applyFont="1" applyFill="1" applyBorder="1" applyAlignment="1" applyProtection="1">
      <alignment horizontal="center" vertical="top"/>
      <protection/>
    </xf>
    <xf numFmtId="0" fontId="3" fillId="0" borderId="24" xfId="0" applyNumberFormat="1" applyFont="1" applyFill="1" applyBorder="1" applyAlignment="1" applyProtection="1">
      <alignment horizontal="center" vertical="top"/>
      <protection/>
    </xf>
    <xf numFmtId="49" fontId="3" fillId="0" borderId="12" xfId="0" applyNumberFormat="1" applyFont="1" applyFill="1" applyBorder="1" applyAlignment="1" applyProtection="1">
      <alignment horizontal="center" vertical="top"/>
      <protection/>
    </xf>
    <xf numFmtId="49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top"/>
      <protection/>
    </xf>
    <xf numFmtId="0" fontId="3" fillId="0" borderId="18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49" fontId="3" fillId="0" borderId="14" xfId="0" applyNumberFormat="1" applyFont="1" applyFill="1" applyBorder="1" applyAlignment="1" applyProtection="1">
      <alignment horizontal="center" vertical="top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23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49" fontId="3" fillId="35" borderId="12" xfId="85" applyNumberFormat="1" applyFont="1" applyFill="1" applyBorder="1" applyAlignment="1">
      <alignment horizontal="center" vertical="top" wrapText="1"/>
      <protection/>
    </xf>
    <xf numFmtId="49" fontId="3" fillId="35" borderId="14" xfId="85" applyNumberFormat="1" applyFont="1" applyFill="1" applyBorder="1" applyAlignment="1">
      <alignment horizontal="center" vertical="top" wrapText="1"/>
      <protection/>
    </xf>
    <xf numFmtId="49" fontId="3" fillId="35" borderId="13" xfId="85" applyNumberFormat="1" applyFont="1" applyFill="1" applyBorder="1" applyAlignment="1">
      <alignment horizontal="center" vertical="top" wrapText="1"/>
      <protection/>
    </xf>
    <xf numFmtId="0" fontId="3" fillId="35" borderId="12" xfId="85" applyFont="1" applyFill="1" applyBorder="1" applyAlignment="1">
      <alignment horizontal="center" vertical="top" wrapText="1"/>
      <protection/>
    </xf>
    <xf numFmtId="0" fontId="3" fillId="35" borderId="14" xfId="85" applyFont="1" applyFill="1" applyBorder="1" applyAlignment="1">
      <alignment horizontal="center" vertical="top" wrapText="1"/>
      <protection/>
    </xf>
    <xf numFmtId="0" fontId="3" fillId="35" borderId="13" xfId="85" applyFont="1" applyFill="1" applyBorder="1" applyAlignment="1">
      <alignment horizontal="center" vertical="top" wrapText="1"/>
      <protection/>
    </xf>
    <xf numFmtId="0" fontId="3" fillId="35" borderId="12" xfId="85" applyFont="1" applyFill="1" applyBorder="1" applyAlignment="1">
      <alignment horizontal="left" vertical="top" wrapText="1"/>
      <protection/>
    </xf>
    <xf numFmtId="0" fontId="3" fillId="35" borderId="14" xfId="85" applyFont="1" applyFill="1" applyBorder="1" applyAlignment="1">
      <alignment horizontal="left" vertical="top" wrapText="1"/>
      <protection/>
    </xf>
    <xf numFmtId="0" fontId="3" fillId="35" borderId="13" xfId="85" applyFont="1" applyFill="1" applyBorder="1" applyAlignment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9" fillId="0" borderId="16" xfId="0" applyNumberFormat="1" applyFont="1" applyFill="1" applyBorder="1" applyAlignment="1" applyProtection="1">
      <alignment vertical="center" wrapText="1"/>
      <protection/>
    </xf>
    <xf numFmtId="0" fontId="55" fillId="34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NumberFormat="1" applyFont="1" applyFill="1" applyBorder="1" applyAlignment="1" applyProtection="1">
      <alignment horizontal="left" vertical="top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1" xfId="57"/>
    <cellStyle name="Обычный 12" xfId="58"/>
    <cellStyle name="Обычный 14" xfId="59"/>
    <cellStyle name="Обычный 16" xfId="60"/>
    <cellStyle name="Обычный 17" xfId="61"/>
    <cellStyle name="Обычный 18" xfId="62"/>
    <cellStyle name="Обычный 2" xfId="63"/>
    <cellStyle name="Обычный 2 2" xfId="64"/>
    <cellStyle name="Обычный 2 2 2" xfId="65"/>
    <cellStyle name="Обычный 2 2 3" xfId="66"/>
    <cellStyle name="Обычный 2 2_ИНФОРМАЦИЯ К ДУМЕ" xfId="67"/>
    <cellStyle name="Обычный 2 3" xfId="68"/>
    <cellStyle name="Обычный 2 4" xfId="69"/>
    <cellStyle name="Обычный 2 5" xfId="70"/>
    <cellStyle name="Обычный 2 6" xfId="71"/>
    <cellStyle name="Обычный 2_2013-2015гг." xfId="72"/>
    <cellStyle name="Обычный 3" xfId="73"/>
    <cellStyle name="Обычный 3 2" xfId="74"/>
    <cellStyle name="Обычный 3 3" xfId="75"/>
    <cellStyle name="Обычный 3 4" xfId="76"/>
    <cellStyle name="Обычный 30" xfId="77"/>
    <cellStyle name="Обычный 31" xfId="78"/>
    <cellStyle name="Обычный 34" xfId="79"/>
    <cellStyle name="Обычный 36" xfId="80"/>
    <cellStyle name="Обычный 4" xfId="81"/>
    <cellStyle name="Обычный 4 2" xfId="82"/>
    <cellStyle name="Обычный 40" xfId="83"/>
    <cellStyle name="Обычный 43" xfId="84"/>
    <cellStyle name="Обычный 5" xfId="85"/>
    <cellStyle name="Обычный 50" xfId="86"/>
    <cellStyle name="Обычный 51" xfId="87"/>
    <cellStyle name="Обычный 52" xfId="88"/>
    <cellStyle name="Обычный 54" xfId="89"/>
    <cellStyle name="Обычный 6" xfId="90"/>
    <cellStyle name="Обычный 60" xfId="91"/>
    <cellStyle name="Обычный 61" xfId="92"/>
    <cellStyle name="Обычный 7" xfId="93"/>
    <cellStyle name="Обычный 72" xfId="94"/>
    <cellStyle name="Обычный 8" xfId="95"/>
    <cellStyle name="Обычный 9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Финансовый 10" xfId="106"/>
    <cellStyle name="Финансовый 11" xfId="107"/>
    <cellStyle name="Финансовый 13" xfId="108"/>
    <cellStyle name="Финансовый 2" xfId="109"/>
    <cellStyle name="Финансовый 2 2" xfId="110"/>
    <cellStyle name="Финансовый 2 3" xfId="111"/>
    <cellStyle name="Финансовый 3" xfId="112"/>
    <cellStyle name="Финансовый 4" xfId="113"/>
    <cellStyle name="Финансовый 5" xfId="114"/>
    <cellStyle name="Финансовый 9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view="pageLayout" zoomScaleSheetLayoutView="85" workbookViewId="0" topLeftCell="A1">
      <selection activeCell="D6" sqref="D6"/>
    </sheetView>
  </sheetViews>
  <sheetFormatPr defaultColWidth="9.140625" defaultRowHeight="12.75"/>
  <cols>
    <col min="1" max="1" width="6.7109375" style="0" customWidth="1"/>
    <col min="2" max="2" width="23.421875" style="0" customWidth="1"/>
    <col min="3" max="3" width="21.57421875" style="0" customWidth="1"/>
    <col min="4" max="4" width="18.7109375" style="0" customWidth="1"/>
    <col min="5" max="5" width="12.28125" style="0" customWidth="1"/>
    <col min="6" max="6" width="12.140625" style="0" customWidth="1"/>
    <col min="7" max="7" width="12.57421875" style="0" customWidth="1"/>
    <col min="8" max="9" width="12.140625" style="0" customWidth="1"/>
    <col min="10" max="10" width="12.57421875" style="1" customWidth="1"/>
    <col min="12" max="16" width="10.8515625" style="0" bestFit="1" customWidth="1"/>
  </cols>
  <sheetData>
    <row r="1" spans="3:10" ht="12.75">
      <c r="C1" s="106" t="s">
        <v>1</v>
      </c>
      <c r="D1" s="106"/>
      <c r="E1" s="106"/>
      <c r="F1" s="106"/>
      <c r="G1" s="106" t="s">
        <v>1</v>
      </c>
      <c r="H1" s="106"/>
      <c r="I1" s="106"/>
      <c r="J1" s="106"/>
    </row>
    <row r="2" spans="3:10" ht="12.75">
      <c r="C2" s="106" t="s">
        <v>57</v>
      </c>
      <c r="D2" s="106"/>
      <c r="E2" s="106"/>
      <c r="F2" s="106"/>
      <c r="G2" s="106" t="s">
        <v>57</v>
      </c>
      <c r="H2" s="106"/>
      <c r="I2" s="106"/>
      <c r="J2" s="106"/>
    </row>
    <row r="3" spans="3:10" ht="12.75">
      <c r="C3" s="106" t="s">
        <v>61</v>
      </c>
      <c r="D3" s="106"/>
      <c r="E3" s="106"/>
      <c r="F3" s="106"/>
      <c r="G3" s="106" t="s">
        <v>61</v>
      </c>
      <c r="H3" s="106"/>
      <c r="I3" s="106"/>
      <c r="J3" s="106"/>
    </row>
    <row r="6" spans="1:10" ht="12.75">
      <c r="A6" s="5"/>
      <c r="B6" s="6"/>
      <c r="C6" s="6"/>
      <c r="D6" s="5"/>
      <c r="E6" s="5"/>
      <c r="F6" s="5"/>
      <c r="G6" s="127" t="s">
        <v>26</v>
      </c>
      <c r="H6" s="127"/>
      <c r="I6" s="127"/>
      <c r="J6" s="127"/>
    </row>
    <row r="7" spans="1:10" ht="12.75">
      <c r="A7" s="5"/>
      <c r="B7" s="6"/>
      <c r="C7" s="6"/>
      <c r="D7" s="5"/>
      <c r="E7" s="5"/>
      <c r="F7" s="5"/>
      <c r="G7" s="141" t="s">
        <v>23</v>
      </c>
      <c r="H7" s="141"/>
      <c r="I7" s="141"/>
      <c r="J7" s="141"/>
    </row>
    <row r="8" spans="1:10" ht="12.75">
      <c r="A8" s="5"/>
      <c r="B8" s="6"/>
      <c r="C8" s="6"/>
      <c r="D8" s="5"/>
      <c r="E8" s="5"/>
      <c r="F8" s="5"/>
      <c r="G8" s="141" t="s">
        <v>24</v>
      </c>
      <c r="H8" s="141"/>
      <c r="I8" s="141"/>
      <c r="J8" s="141"/>
    </row>
    <row r="9" spans="1:10" ht="12.75">
      <c r="A9" s="5"/>
      <c r="B9" s="6"/>
      <c r="C9" s="6"/>
      <c r="D9" s="5"/>
      <c r="E9" s="5"/>
      <c r="F9" s="5"/>
      <c r="G9" s="5"/>
      <c r="H9" s="5"/>
      <c r="I9" s="5"/>
      <c r="J9" s="38"/>
    </row>
    <row r="10" spans="1:10" ht="12.75">
      <c r="A10" s="5"/>
      <c r="B10" s="6"/>
      <c r="C10" s="6"/>
      <c r="D10" s="5"/>
      <c r="E10" s="5"/>
      <c r="F10" s="5"/>
      <c r="G10" s="5"/>
      <c r="H10" s="5"/>
      <c r="I10" s="5"/>
      <c r="J10" s="39"/>
    </row>
    <row r="11" spans="1:10" ht="12.75">
      <c r="A11" s="5"/>
      <c r="B11" s="127" t="s">
        <v>27</v>
      </c>
      <c r="C11" s="127"/>
      <c r="D11" s="127"/>
      <c r="E11" s="127"/>
      <c r="F11" s="127"/>
      <c r="G11" s="127"/>
      <c r="H11" s="127"/>
      <c r="I11" s="127"/>
      <c r="J11" s="39"/>
    </row>
    <row r="12" spans="1:10" ht="12.75">
      <c r="A12" s="5"/>
      <c r="B12" s="142"/>
      <c r="C12" s="142"/>
      <c r="D12" s="142"/>
      <c r="E12" s="142"/>
      <c r="F12" s="142"/>
      <c r="G12" s="142"/>
      <c r="H12" s="142"/>
      <c r="I12" s="142"/>
      <c r="J12" s="39"/>
    </row>
    <row r="13" spans="1:10" ht="12.75">
      <c r="A13" s="107" t="s">
        <v>28</v>
      </c>
      <c r="B13" s="107" t="s">
        <v>29</v>
      </c>
      <c r="C13" s="107" t="s">
        <v>30</v>
      </c>
      <c r="D13" s="107" t="s">
        <v>25</v>
      </c>
      <c r="E13" s="107" t="s">
        <v>2</v>
      </c>
      <c r="F13" s="107"/>
      <c r="G13" s="107"/>
      <c r="H13" s="107"/>
      <c r="I13" s="107"/>
      <c r="J13" s="107"/>
    </row>
    <row r="14" spans="1:10" ht="12.75">
      <c r="A14" s="107"/>
      <c r="B14" s="107"/>
      <c r="C14" s="107"/>
      <c r="D14" s="107"/>
      <c r="E14" s="107" t="s">
        <v>3</v>
      </c>
      <c r="F14" s="107" t="s">
        <v>4</v>
      </c>
      <c r="G14" s="107"/>
      <c r="H14" s="107"/>
      <c r="I14" s="107"/>
      <c r="J14" s="107"/>
    </row>
    <row r="15" spans="1:10" ht="12.75">
      <c r="A15" s="107"/>
      <c r="B15" s="107"/>
      <c r="C15" s="107"/>
      <c r="D15" s="107"/>
      <c r="E15" s="107"/>
      <c r="F15" s="40" t="s">
        <v>31</v>
      </c>
      <c r="G15" s="40" t="s">
        <v>32</v>
      </c>
      <c r="H15" s="40" t="s">
        <v>33</v>
      </c>
      <c r="I15" s="40" t="s">
        <v>34</v>
      </c>
      <c r="J15" s="40" t="s">
        <v>35</v>
      </c>
    </row>
    <row r="16" spans="1:10" ht="18" customHeight="1">
      <c r="A16" s="135" t="s">
        <v>16</v>
      </c>
      <c r="B16" s="136"/>
      <c r="C16" s="136"/>
      <c r="D16" s="136"/>
      <c r="E16" s="136"/>
      <c r="F16" s="136"/>
      <c r="G16" s="136"/>
      <c r="H16" s="136"/>
      <c r="I16" s="136"/>
      <c r="J16" s="137"/>
    </row>
    <row r="17" spans="1:10" ht="19.5" customHeight="1">
      <c r="A17" s="123">
        <v>1</v>
      </c>
      <c r="B17" s="108" t="s">
        <v>92</v>
      </c>
      <c r="C17" s="108" t="s">
        <v>93</v>
      </c>
      <c r="D17" s="25" t="s">
        <v>7</v>
      </c>
      <c r="E17" s="26">
        <f aca="true" t="shared" si="0" ref="E17:E31">SUM(F17:J17)</f>
        <v>177710.96</v>
      </c>
      <c r="F17" s="26">
        <f>F18+F19</f>
        <v>61389.08</v>
      </c>
      <c r="G17" s="26">
        <f>G18+G19</f>
        <v>21627.8</v>
      </c>
      <c r="H17" s="26">
        <f>H18+H19</f>
        <v>55051.38</v>
      </c>
      <c r="I17" s="26">
        <f>I18+I19</f>
        <v>19821.4</v>
      </c>
      <c r="J17" s="26">
        <f>J18+J19</f>
        <v>19821.3</v>
      </c>
    </row>
    <row r="18" spans="1:10" ht="89.25">
      <c r="A18" s="123"/>
      <c r="B18" s="108"/>
      <c r="C18" s="108"/>
      <c r="D18" s="25" t="s">
        <v>36</v>
      </c>
      <c r="E18" s="26">
        <f t="shared" si="0"/>
        <v>141445.19999999998</v>
      </c>
      <c r="F18" s="26">
        <f>F21+F24</f>
        <v>49131.5</v>
      </c>
      <c r="G18" s="26">
        <f>G21+G24</f>
        <v>16262.9</v>
      </c>
      <c r="H18" s="26">
        <f>H21+H24</f>
        <v>45885</v>
      </c>
      <c r="I18" s="26">
        <f>I21+I24</f>
        <v>15082.9</v>
      </c>
      <c r="J18" s="26">
        <f>J21+J24</f>
        <v>15082.9</v>
      </c>
    </row>
    <row r="19" spans="1:10" ht="30.75" customHeight="1">
      <c r="A19" s="123"/>
      <c r="B19" s="108"/>
      <c r="C19" s="108"/>
      <c r="D19" s="25" t="s">
        <v>6</v>
      </c>
      <c r="E19" s="26">
        <f t="shared" si="0"/>
        <v>36265.76</v>
      </c>
      <c r="F19" s="26">
        <f>F22+F25+F30+F31</f>
        <v>12257.580000000002</v>
      </c>
      <c r="G19" s="26">
        <f>G22+G25+G30+G31</f>
        <v>5364.9</v>
      </c>
      <c r="H19" s="26">
        <f>H22+H25+H30+H31+H29</f>
        <v>9166.38</v>
      </c>
      <c r="I19" s="26">
        <f>I22+I25+I30+I31</f>
        <v>4738.5</v>
      </c>
      <c r="J19" s="26">
        <f>J22+J25+J30+J31</f>
        <v>4738.4</v>
      </c>
    </row>
    <row r="20" spans="1:10" ht="17.25" customHeight="1">
      <c r="A20" s="122" t="s">
        <v>37</v>
      </c>
      <c r="B20" s="109" t="s">
        <v>38</v>
      </c>
      <c r="C20" s="112" t="s">
        <v>5</v>
      </c>
      <c r="D20" s="25" t="s">
        <v>7</v>
      </c>
      <c r="E20" s="26">
        <f t="shared" si="0"/>
        <v>56042</v>
      </c>
      <c r="F20" s="26">
        <f>F21+F22</f>
        <v>55632.5</v>
      </c>
      <c r="G20" s="26">
        <f>G21+G22</f>
        <v>409.5</v>
      </c>
      <c r="H20" s="26">
        <f>H21+H22</f>
        <v>0</v>
      </c>
      <c r="I20" s="26">
        <f>I21+I22</f>
        <v>0</v>
      </c>
      <c r="J20" s="26">
        <f>J21+J22</f>
        <v>0</v>
      </c>
    </row>
    <row r="21" spans="1:10" ht="42.75" customHeight="1">
      <c r="A21" s="122"/>
      <c r="B21" s="110"/>
      <c r="C21" s="113"/>
      <c r="D21" s="25" t="s">
        <v>8</v>
      </c>
      <c r="E21" s="26">
        <f t="shared" si="0"/>
        <v>49131.5</v>
      </c>
      <c r="F21" s="26">
        <v>49131.5</v>
      </c>
      <c r="G21" s="44">
        <v>0</v>
      </c>
      <c r="H21" s="44">
        <v>0</v>
      </c>
      <c r="I21" s="44">
        <v>0</v>
      </c>
      <c r="J21" s="44">
        <v>0</v>
      </c>
    </row>
    <row r="22" spans="1:10" ht="45" customHeight="1">
      <c r="A22" s="122"/>
      <c r="B22" s="111"/>
      <c r="C22" s="114"/>
      <c r="D22" s="25" t="s">
        <v>6</v>
      </c>
      <c r="E22" s="26">
        <f t="shared" si="0"/>
        <v>6910.5</v>
      </c>
      <c r="F22" s="26">
        <v>6501</v>
      </c>
      <c r="G22" s="26">
        <v>409.5</v>
      </c>
      <c r="H22" s="26">
        <v>0</v>
      </c>
      <c r="I22" s="26">
        <v>0</v>
      </c>
      <c r="J22" s="26">
        <v>0</v>
      </c>
    </row>
    <row r="23" spans="1:10" ht="17.25" customHeight="1">
      <c r="A23" s="143" t="s">
        <v>39</v>
      </c>
      <c r="B23" s="124" t="s">
        <v>62</v>
      </c>
      <c r="C23" s="112" t="s">
        <v>5</v>
      </c>
      <c r="D23" s="25" t="s">
        <v>7</v>
      </c>
      <c r="E23" s="26">
        <f>SUM(F23:J23)</f>
        <v>98181.39</v>
      </c>
      <c r="F23" s="26">
        <f>F24+F25</f>
        <v>0</v>
      </c>
      <c r="G23" s="26">
        <f>G24+G25</f>
        <v>17425.4</v>
      </c>
      <c r="H23" s="26">
        <f>H24+H25</f>
        <v>49002.49</v>
      </c>
      <c r="I23" s="26">
        <f>I24+I25</f>
        <v>15876.8</v>
      </c>
      <c r="J23" s="26">
        <f>J24+J25</f>
        <v>15876.699999999999</v>
      </c>
    </row>
    <row r="24" spans="1:10" ht="33.75" customHeight="1">
      <c r="A24" s="144"/>
      <c r="B24" s="125"/>
      <c r="C24" s="113"/>
      <c r="D24" s="25" t="s">
        <v>8</v>
      </c>
      <c r="E24" s="26">
        <f t="shared" si="0"/>
        <v>92313.7</v>
      </c>
      <c r="F24" s="26">
        <v>0</v>
      </c>
      <c r="G24" s="26">
        <v>16262.9</v>
      </c>
      <c r="H24" s="26">
        <v>45885</v>
      </c>
      <c r="I24" s="26">
        <v>15082.9</v>
      </c>
      <c r="J24" s="26">
        <v>15082.9</v>
      </c>
    </row>
    <row r="25" spans="1:10" ht="27" customHeight="1">
      <c r="A25" s="145"/>
      <c r="B25" s="126"/>
      <c r="C25" s="114"/>
      <c r="D25" s="25" t="s">
        <v>6</v>
      </c>
      <c r="E25" s="26">
        <f t="shared" si="0"/>
        <v>5867.69</v>
      </c>
      <c r="F25" s="26">
        <v>0</v>
      </c>
      <c r="G25" s="26">
        <v>1162.5</v>
      </c>
      <c r="H25" s="26">
        <v>3117.49</v>
      </c>
      <c r="I25" s="26">
        <v>793.9</v>
      </c>
      <c r="J25" s="26">
        <v>793.8</v>
      </c>
    </row>
    <row r="26" spans="1:10" ht="15" customHeight="1">
      <c r="A26" s="107" t="s">
        <v>28</v>
      </c>
      <c r="B26" s="107" t="s">
        <v>29</v>
      </c>
      <c r="C26" s="107" t="s">
        <v>30</v>
      </c>
      <c r="D26" s="107" t="s">
        <v>25</v>
      </c>
      <c r="E26" s="107" t="s">
        <v>2</v>
      </c>
      <c r="F26" s="107"/>
      <c r="G26" s="107"/>
      <c r="H26" s="107"/>
      <c r="I26" s="107"/>
      <c r="J26" s="107"/>
    </row>
    <row r="27" spans="1:10" ht="13.5" customHeight="1">
      <c r="A27" s="107"/>
      <c r="B27" s="107"/>
      <c r="C27" s="107"/>
      <c r="D27" s="107"/>
      <c r="E27" s="107" t="s">
        <v>3</v>
      </c>
      <c r="F27" s="107" t="s">
        <v>4</v>
      </c>
      <c r="G27" s="107"/>
      <c r="H27" s="107"/>
      <c r="I27" s="107"/>
      <c r="J27" s="107"/>
    </row>
    <row r="28" spans="1:10" ht="9.75" customHeight="1">
      <c r="A28" s="107"/>
      <c r="B28" s="107"/>
      <c r="C28" s="107"/>
      <c r="D28" s="107"/>
      <c r="E28" s="107"/>
      <c r="F28" s="40" t="s">
        <v>31</v>
      </c>
      <c r="G28" s="40" t="s">
        <v>32</v>
      </c>
      <c r="H28" s="40" t="s">
        <v>33</v>
      </c>
      <c r="I28" s="40" t="s">
        <v>34</v>
      </c>
      <c r="J28" s="40" t="s">
        <v>35</v>
      </c>
    </row>
    <row r="29" spans="1:10" ht="51.75" customHeight="1">
      <c r="A29" s="63" t="s">
        <v>40</v>
      </c>
      <c r="B29" s="64" t="s">
        <v>104</v>
      </c>
      <c r="C29" s="62" t="s">
        <v>5</v>
      </c>
      <c r="D29" s="25" t="s">
        <v>6</v>
      </c>
      <c r="E29" s="26">
        <f t="shared" si="0"/>
        <v>1835.9</v>
      </c>
      <c r="F29" s="26">
        <v>0</v>
      </c>
      <c r="G29" s="26">
        <v>0</v>
      </c>
      <c r="H29" s="26">
        <v>1835.9</v>
      </c>
      <c r="I29" s="26">
        <v>0</v>
      </c>
      <c r="J29" s="26">
        <v>0</v>
      </c>
    </row>
    <row r="30" spans="1:10" ht="54" customHeight="1">
      <c r="A30" s="45" t="s">
        <v>41</v>
      </c>
      <c r="B30" s="46" t="s">
        <v>56</v>
      </c>
      <c r="C30" s="47" t="s">
        <v>5</v>
      </c>
      <c r="D30" s="25" t="s">
        <v>6</v>
      </c>
      <c r="E30" s="26">
        <f t="shared" si="0"/>
        <v>2140.88</v>
      </c>
      <c r="F30" s="26">
        <v>2140.88</v>
      </c>
      <c r="G30" s="26">
        <v>0</v>
      </c>
      <c r="H30" s="26">
        <v>0</v>
      </c>
      <c r="I30" s="26">
        <v>0</v>
      </c>
      <c r="J30" s="26">
        <v>0</v>
      </c>
    </row>
    <row r="31" spans="1:10" ht="45" customHeight="1">
      <c r="A31" s="48" t="s">
        <v>43</v>
      </c>
      <c r="B31" s="49" t="s">
        <v>9</v>
      </c>
      <c r="C31" s="47" t="s">
        <v>10</v>
      </c>
      <c r="D31" s="25" t="s">
        <v>6</v>
      </c>
      <c r="E31" s="26">
        <f t="shared" si="0"/>
        <v>19510.79</v>
      </c>
      <c r="F31" s="26">
        <v>3615.7</v>
      </c>
      <c r="G31" s="26">
        <v>3792.9</v>
      </c>
      <c r="H31" s="26">
        <v>4212.99</v>
      </c>
      <c r="I31" s="26">
        <v>3944.6</v>
      </c>
      <c r="J31" s="26">
        <v>3944.6</v>
      </c>
    </row>
    <row r="32" spans="1:10" ht="12.75">
      <c r="A32" s="122"/>
      <c r="B32" s="134" t="s">
        <v>11</v>
      </c>
      <c r="C32" s="123"/>
      <c r="D32" s="25" t="s">
        <v>7</v>
      </c>
      <c r="E32" s="26">
        <f aca="true" t="shared" si="1" ref="E32:J32">E33+E34</f>
        <v>177710.96</v>
      </c>
      <c r="F32" s="26">
        <f t="shared" si="1"/>
        <v>61389.08</v>
      </c>
      <c r="G32" s="26">
        <f t="shared" si="1"/>
        <v>21627.8</v>
      </c>
      <c r="H32" s="26">
        <f t="shared" si="1"/>
        <v>55051.38</v>
      </c>
      <c r="I32" s="26">
        <f t="shared" si="1"/>
        <v>19821.4</v>
      </c>
      <c r="J32" s="26">
        <f t="shared" si="1"/>
        <v>19821.3</v>
      </c>
    </row>
    <row r="33" spans="1:10" ht="25.5">
      <c r="A33" s="122"/>
      <c r="B33" s="134"/>
      <c r="C33" s="123"/>
      <c r="D33" s="25" t="s">
        <v>8</v>
      </c>
      <c r="E33" s="26">
        <f>SUM(F33:J33)</f>
        <v>141445.19999999998</v>
      </c>
      <c r="F33" s="26">
        <f aca="true" t="shared" si="2" ref="F33:J34">F18</f>
        <v>49131.5</v>
      </c>
      <c r="G33" s="26">
        <f t="shared" si="2"/>
        <v>16262.9</v>
      </c>
      <c r="H33" s="26">
        <f t="shared" si="2"/>
        <v>45885</v>
      </c>
      <c r="I33" s="26">
        <f t="shared" si="2"/>
        <v>15082.9</v>
      </c>
      <c r="J33" s="26">
        <f t="shared" si="2"/>
        <v>15082.9</v>
      </c>
    </row>
    <row r="34" spans="1:16" ht="25.5">
      <c r="A34" s="122"/>
      <c r="B34" s="134"/>
      <c r="C34" s="123"/>
      <c r="D34" s="25" t="s">
        <v>6</v>
      </c>
      <c r="E34" s="26">
        <f>SUM(F34:J34)</f>
        <v>36265.76</v>
      </c>
      <c r="F34" s="26">
        <f t="shared" si="2"/>
        <v>12257.580000000002</v>
      </c>
      <c r="G34" s="26">
        <f t="shared" si="2"/>
        <v>5364.9</v>
      </c>
      <c r="H34" s="26">
        <f t="shared" si="2"/>
        <v>9166.38</v>
      </c>
      <c r="I34" s="26">
        <f t="shared" si="2"/>
        <v>4738.5</v>
      </c>
      <c r="J34" s="26">
        <f t="shared" si="2"/>
        <v>4738.4</v>
      </c>
      <c r="L34" s="1" t="s">
        <v>13</v>
      </c>
      <c r="M34" s="1" t="s">
        <v>13</v>
      </c>
      <c r="N34" s="1" t="s">
        <v>13</v>
      </c>
      <c r="O34" s="1" t="s">
        <v>13</v>
      </c>
      <c r="P34" s="1" t="s">
        <v>13</v>
      </c>
    </row>
    <row r="35" spans="1:16" ht="19.5" customHeight="1">
      <c r="A35" s="138" t="s">
        <v>12</v>
      </c>
      <c r="B35" s="139"/>
      <c r="C35" s="139"/>
      <c r="D35" s="139"/>
      <c r="E35" s="139"/>
      <c r="F35" s="139"/>
      <c r="G35" s="139"/>
      <c r="H35" s="139"/>
      <c r="I35" s="139"/>
      <c r="J35" s="140"/>
      <c r="L35" s="18" t="s">
        <v>13</v>
      </c>
      <c r="M35" s="18" t="s">
        <v>13</v>
      </c>
      <c r="N35" s="18" t="s">
        <v>13</v>
      </c>
      <c r="O35" s="18" t="s">
        <v>13</v>
      </c>
      <c r="P35" s="18" t="s">
        <v>13</v>
      </c>
    </row>
    <row r="36" spans="1:10" ht="103.5" customHeight="1">
      <c r="A36" s="30" t="s">
        <v>0</v>
      </c>
      <c r="B36" s="32" t="s">
        <v>52</v>
      </c>
      <c r="C36" s="29" t="s">
        <v>10</v>
      </c>
      <c r="D36" s="28" t="s">
        <v>6</v>
      </c>
      <c r="E36" s="27">
        <f aca="true" t="shared" si="3" ref="E36:E41">SUM(F36:J36)</f>
        <v>278860.3</v>
      </c>
      <c r="F36" s="27">
        <f>F37+F38+F39+F40+F41+F45</f>
        <v>53272.00000000001</v>
      </c>
      <c r="G36" s="27">
        <f>SUM(G37:G40)</f>
        <v>55586.100000000006</v>
      </c>
      <c r="H36" s="27">
        <f>H37+H38+H39+H40</f>
        <v>56667.4</v>
      </c>
      <c r="I36" s="27">
        <f>I37+I38+I39+I40</f>
        <v>56667.4</v>
      </c>
      <c r="J36" s="26">
        <f>J37+J38+J39+J40</f>
        <v>56667.4</v>
      </c>
    </row>
    <row r="37" spans="1:11" ht="31.5" customHeight="1">
      <c r="A37" s="30" t="s">
        <v>37</v>
      </c>
      <c r="B37" s="33" t="s">
        <v>53</v>
      </c>
      <c r="C37" s="29" t="s">
        <v>10</v>
      </c>
      <c r="D37" s="28" t="s">
        <v>6</v>
      </c>
      <c r="E37" s="27">
        <f t="shared" si="3"/>
        <v>153224.90000000002</v>
      </c>
      <c r="F37" s="27">
        <v>29036.9</v>
      </c>
      <c r="G37" s="27">
        <v>29755.2</v>
      </c>
      <c r="H37" s="27">
        <v>31477.6</v>
      </c>
      <c r="I37" s="27">
        <v>31477.6</v>
      </c>
      <c r="J37" s="27">
        <v>31477.6</v>
      </c>
      <c r="K37" s="65" t="s">
        <v>110</v>
      </c>
    </row>
    <row r="38" spans="1:11" ht="33.75" customHeight="1">
      <c r="A38" s="30" t="s">
        <v>39</v>
      </c>
      <c r="B38" s="33" t="s">
        <v>54</v>
      </c>
      <c r="C38" s="29" t="s">
        <v>10</v>
      </c>
      <c r="D38" s="28" t="s">
        <v>6</v>
      </c>
      <c r="E38" s="27">
        <f t="shared" si="3"/>
        <v>96547.80000000002</v>
      </c>
      <c r="F38" s="27">
        <v>18160.2</v>
      </c>
      <c r="G38" s="27">
        <v>20165.4</v>
      </c>
      <c r="H38" s="27">
        <v>19407.4</v>
      </c>
      <c r="I38" s="27">
        <v>19407.4</v>
      </c>
      <c r="J38" s="27">
        <v>19407.4</v>
      </c>
      <c r="K38" s="65" t="s">
        <v>112</v>
      </c>
    </row>
    <row r="39" spans="1:11" ht="25.5">
      <c r="A39" s="30" t="s">
        <v>40</v>
      </c>
      <c r="B39" s="33" t="s">
        <v>55</v>
      </c>
      <c r="C39" s="29" t="s">
        <v>10</v>
      </c>
      <c r="D39" s="28" t="s">
        <v>6</v>
      </c>
      <c r="E39" s="27">
        <f t="shared" si="3"/>
        <v>20212.3</v>
      </c>
      <c r="F39" s="27">
        <v>3300.2</v>
      </c>
      <c r="G39" s="27">
        <v>4096.7</v>
      </c>
      <c r="H39" s="27">
        <v>4271.8</v>
      </c>
      <c r="I39" s="27">
        <v>4271.8</v>
      </c>
      <c r="J39" s="27">
        <v>4271.8</v>
      </c>
      <c r="K39" s="65" t="s">
        <v>111</v>
      </c>
    </row>
    <row r="40" spans="1:10" ht="30" customHeight="1">
      <c r="A40" s="30" t="s">
        <v>41</v>
      </c>
      <c r="B40" s="31" t="s">
        <v>42</v>
      </c>
      <c r="C40" s="29" t="s">
        <v>10</v>
      </c>
      <c r="D40" s="28" t="s">
        <v>6</v>
      </c>
      <c r="E40" s="27">
        <f t="shared" si="3"/>
        <v>7609.5</v>
      </c>
      <c r="F40" s="27">
        <v>1508.9</v>
      </c>
      <c r="G40" s="27">
        <v>1568.8</v>
      </c>
      <c r="H40" s="27">
        <v>1510.6</v>
      </c>
      <c r="I40" s="27">
        <v>1510.6</v>
      </c>
      <c r="J40" s="27">
        <v>1510.6</v>
      </c>
    </row>
    <row r="41" spans="1:10" ht="36.75" customHeight="1">
      <c r="A41" s="30" t="s">
        <v>43</v>
      </c>
      <c r="B41" s="31" t="s">
        <v>44</v>
      </c>
      <c r="C41" s="29" t="s">
        <v>10</v>
      </c>
      <c r="D41" s="28" t="s">
        <v>6</v>
      </c>
      <c r="E41" s="27">
        <f t="shared" si="3"/>
        <v>1235.8</v>
      </c>
      <c r="F41" s="27">
        <v>1235.8</v>
      </c>
      <c r="G41" s="27" t="s">
        <v>51</v>
      </c>
      <c r="H41" s="27" t="s">
        <v>51</v>
      </c>
      <c r="I41" s="27" t="s">
        <v>51</v>
      </c>
      <c r="J41" s="26" t="s">
        <v>51</v>
      </c>
    </row>
    <row r="42" spans="1:10" ht="12.75" customHeight="1">
      <c r="A42" s="107" t="s">
        <v>28</v>
      </c>
      <c r="B42" s="107" t="s">
        <v>29</v>
      </c>
      <c r="C42" s="107" t="s">
        <v>30</v>
      </c>
      <c r="D42" s="107" t="s">
        <v>25</v>
      </c>
      <c r="E42" s="107" t="s">
        <v>2</v>
      </c>
      <c r="F42" s="107"/>
      <c r="G42" s="107"/>
      <c r="H42" s="107"/>
      <c r="I42" s="107"/>
      <c r="J42" s="107"/>
    </row>
    <row r="43" spans="1:10" ht="12.75">
      <c r="A43" s="107"/>
      <c r="B43" s="107"/>
      <c r="C43" s="107"/>
      <c r="D43" s="107"/>
      <c r="E43" s="107" t="s">
        <v>3</v>
      </c>
      <c r="F43" s="107" t="s">
        <v>4</v>
      </c>
      <c r="G43" s="107"/>
      <c r="H43" s="107"/>
      <c r="I43" s="107"/>
      <c r="J43" s="107"/>
    </row>
    <row r="44" spans="1:10" ht="12.75">
      <c r="A44" s="107"/>
      <c r="B44" s="107"/>
      <c r="C44" s="107"/>
      <c r="D44" s="107"/>
      <c r="E44" s="107"/>
      <c r="F44" s="40" t="s">
        <v>31</v>
      </c>
      <c r="G44" s="40" t="s">
        <v>32</v>
      </c>
      <c r="H44" s="40" t="s">
        <v>33</v>
      </c>
      <c r="I44" s="40" t="s">
        <v>34</v>
      </c>
      <c r="J44" s="40" t="s">
        <v>35</v>
      </c>
    </row>
    <row r="45" spans="1:10" ht="76.5">
      <c r="A45" s="34" t="s">
        <v>58</v>
      </c>
      <c r="B45" s="36" t="s">
        <v>59</v>
      </c>
      <c r="C45" s="35" t="s">
        <v>10</v>
      </c>
      <c r="D45" s="28" t="s">
        <v>6</v>
      </c>
      <c r="E45" s="27">
        <f>SUM(F45:J45)</f>
        <v>30</v>
      </c>
      <c r="F45" s="27">
        <v>30</v>
      </c>
      <c r="G45" s="27" t="s">
        <v>51</v>
      </c>
      <c r="H45" s="27" t="s">
        <v>51</v>
      </c>
      <c r="I45" s="27" t="s">
        <v>51</v>
      </c>
      <c r="J45" s="26" t="s">
        <v>51</v>
      </c>
    </row>
    <row r="46" spans="1:10" ht="25.5">
      <c r="A46" s="10"/>
      <c r="B46" s="7" t="s">
        <v>14</v>
      </c>
      <c r="C46" s="7"/>
      <c r="D46" s="8" t="s">
        <v>6</v>
      </c>
      <c r="E46" s="9">
        <f>SUM(F46:J46)</f>
        <v>278860.3</v>
      </c>
      <c r="F46" s="9">
        <f>F36</f>
        <v>53272.00000000001</v>
      </c>
      <c r="G46" s="9">
        <f>G36</f>
        <v>55586.100000000006</v>
      </c>
      <c r="H46" s="9">
        <f>H36</f>
        <v>56667.4</v>
      </c>
      <c r="I46" s="9">
        <f>I36</f>
        <v>56667.4</v>
      </c>
      <c r="J46" s="41">
        <f>J36</f>
        <v>56667.4</v>
      </c>
    </row>
    <row r="47" spans="1:10" ht="23.25" customHeight="1">
      <c r="A47" s="116" t="s">
        <v>45</v>
      </c>
      <c r="B47" s="117"/>
      <c r="C47" s="117"/>
      <c r="D47" s="117"/>
      <c r="E47" s="117"/>
      <c r="F47" s="117"/>
      <c r="G47" s="117"/>
      <c r="H47" s="117"/>
      <c r="I47" s="117"/>
      <c r="J47" s="118"/>
    </row>
    <row r="48" spans="1:10" ht="51">
      <c r="A48" s="10" t="s">
        <v>0</v>
      </c>
      <c r="B48" s="11" t="s">
        <v>46</v>
      </c>
      <c r="C48" s="7" t="s">
        <v>10</v>
      </c>
      <c r="D48" s="8" t="s">
        <v>6</v>
      </c>
      <c r="E48" s="9">
        <f>E49+E50+E51</f>
        <v>226504.258</v>
      </c>
      <c r="F48" s="9">
        <f>F49+F50</f>
        <v>42125.338</v>
      </c>
      <c r="G48" s="9">
        <f>G49+G50</f>
        <v>44582</v>
      </c>
      <c r="H48" s="41">
        <f>H49+H50+H51</f>
        <v>47759.52</v>
      </c>
      <c r="I48" s="41">
        <f>I49+I50</f>
        <v>46018.7</v>
      </c>
      <c r="J48" s="41">
        <f>J49+J50</f>
        <v>46018.7</v>
      </c>
    </row>
    <row r="49" spans="1:12" ht="25.5">
      <c r="A49" s="10" t="s">
        <v>37</v>
      </c>
      <c r="B49" s="17" t="s">
        <v>47</v>
      </c>
      <c r="C49" s="7" t="s">
        <v>10</v>
      </c>
      <c r="D49" s="8" t="s">
        <v>6</v>
      </c>
      <c r="E49" s="9">
        <f>SUM(F49:J49)</f>
        <v>18014.508</v>
      </c>
      <c r="F49" s="27">
        <v>3496.038</v>
      </c>
      <c r="G49" s="27">
        <v>3478.5</v>
      </c>
      <c r="H49" s="26">
        <v>4378.57</v>
      </c>
      <c r="I49" s="26">
        <v>3330.7</v>
      </c>
      <c r="J49" s="26">
        <v>3330.7</v>
      </c>
      <c r="K49" s="37"/>
      <c r="L49" s="1" t="s">
        <v>13</v>
      </c>
    </row>
    <row r="50" spans="1:10" ht="25.5">
      <c r="A50" s="10" t="s">
        <v>39</v>
      </c>
      <c r="B50" s="17" t="s">
        <v>48</v>
      </c>
      <c r="C50" s="7" t="s">
        <v>10</v>
      </c>
      <c r="D50" s="8" t="s">
        <v>6</v>
      </c>
      <c r="E50" s="9">
        <f>SUM(F50:J50)</f>
        <v>207796.8</v>
      </c>
      <c r="F50" s="27">
        <v>38629.3</v>
      </c>
      <c r="G50" s="27">
        <v>41103.5</v>
      </c>
      <c r="H50" s="26">
        <v>42688</v>
      </c>
      <c r="I50" s="26">
        <v>42688</v>
      </c>
      <c r="J50" s="41">
        <v>42688</v>
      </c>
    </row>
    <row r="51" spans="1:10" ht="51">
      <c r="A51" s="10" t="s">
        <v>40</v>
      </c>
      <c r="B51" s="17" t="s">
        <v>60</v>
      </c>
      <c r="C51" s="7" t="s">
        <v>10</v>
      </c>
      <c r="D51" s="8" t="s">
        <v>6</v>
      </c>
      <c r="E51" s="9">
        <f>SUM(F51:J51)</f>
        <v>692.95</v>
      </c>
      <c r="F51" s="27" t="s">
        <v>51</v>
      </c>
      <c r="G51" s="27" t="s">
        <v>51</v>
      </c>
      <c r="H51" s="26">
        <v>692.95</v>
      </c>
      <c r="I51" s="26" t="s">
        <v>51</v>
      </c>
      <c r="J51" s="41" t="s">
        <v>51</v>
      </c>
    </row>
    <row r="52" spans="1:10" ht="25.5">
      <c r="A52" s="10"/>
      <c r="B52" s="7" t="s">
        <v>15</v>
      </c>
      <c r="C52" s="7" t="s">
        <v>10</v>
      </c>
      <c r="D52" s="8" t="s">
        <v>6</v>
      </c>
      <c r="E52" s="9">
        <f>SUM(F52:J52)</f>
        <v>226504.25800000003</v>
      </c>
      <c r="F52" s="9">
        <f>F48</f>
        <v>42125.338</v>
      </c>
      <c r="G52" s="9">
        <f>G48</f>
        <v>44582</v>
      </c>
      <c r="H52" s="41">
        <f>H48</f>
        <v>47759.52</v>
      </c>
      <c r="I52" s="41">
        <f>I48</f>
        <v>46018.7</v>
      </c>
      <c r="J52" s="41">
        <f>J48</f>
        <v>46018.7</v>
      </c>
    </row>
    <row r="53" spans="1:10" ht="12.75">
      <c r="A53" s="119"/>
      <c r="B53" s="130" t="s">
        <v>49</v>
      </c>
      <c r="C53" s="133"/>
      <c r="D53" s="8" t="s">
        <v>7</v>
      </c>
      <c r="E53" s="9">
        <f aca="true" t="shared" si="4" ref="E53:J53">E54+E55</f>
        <v>683075.5179999999</v>
      </c>
      <c r="F53" s="9">
        <f t="shared" si="4"/>
        <v>156786.418</v>
      </c>
      <c r="G53" s="9">
        <f t="shared" si="4"/>
        <v>121795.9</v>
      </c>
      <c r="H53" s="41">
        <f t="shared" si="4"/>
        <v>159478.3</v>
      </c>
      <c r="I53" s="41">
        <f t="shared" si="4"/>
        <v>122507.5</v>
      </c>
      <c r="J53" s="41">
        <f t="shared" si="4"/>
        <v>122507.4</v>
      </c>
    </row>
    <row r="54" spans="1:10" ht="25.5">
      <c r="A54" s="120"/>
      <c r="B54" s="131"/>
      <c r="C54" s="133"/>
      <c r="D54" s="8" t="s">
        <v>8</v>
      </c>
      <c r="E54" s="9">
        <f>SUM(F54:J54)</f>
        <v>141445.19999999998</v>
      </c>
      <c r="F54" s="9">
        <f>F33</f>
        <v>49131.5</v>
      </c>
      <c r="G54" s="9">
        <f>G33</f>
        <v>16262.9</v>
      </c>
      <c r="H54" s="41">
        <f>H33</f>
        <v>45885</v>
      </c>
      <c r="I54" s="41">
        <f>I33</f>
        <v>15082.9</v>
      </c>
      <c r="J54" s="41">
        <f>J33</f>
        <v>15082.9</v>
      </c>
    </row>
    <row r="55" spans="1:10" ht="25.5">
      <c r="A55" s="121"/>
      <c r="B55" s="132"/>
      <c r="C55" s="133"/>
      <c r="D55" s="8" t="s">
        <v>6</v>
      </c>
      <c r="E55" s="9">
        <f>SUM(F55:J55)</f>
        <v>541630.318</v>
      </c>
      <c r="F55" s="9">
        <f>F34+F46+F52</f>
        <v>107654.918</v>
      </c>
      <c r="G55" s="9">
        <f>G34+G46+G52</f>
        <v>105533</v>
      </c>
      <c r="H55" s="41">
        <f>H34+H46+H52</f>
        <v>113593.29999999999</v>
      </c>
      <c r="I55" s="41">
        <f>I34+I46+I52</f>
        <v>107424.6</v>
      </c>
      <c r="J55" s="41">
        <f>J34+J46+J52</f>
        <v>107424.5</v>
      </c>
    </row>
    <row r="56" spans="1:10" ht="15.75">
      <c r="A56" s="115"/>
      <c r="B56" s="115"/>
      <c r="C56" s="115"/>
      <c r="D56" s="2"/>
      <c r="E56" s="3"/>
      <c r="F56" s="4"/>
      <c r="G56" s="4"/>
      <c r="H56" s="4"/>
      <c r="I56" s="4"/>
      <c r="J56" s="42"/>
    </row>
    <row r="57" spans="1:10" ht="15.75">
      <c r="A57" s="115"/>
      <c r="B57" s="115"/>
      <c r="C57" s="115"/>
      <c r="D57" s="2" t="s">
        <v>50</v>
      </c>
      <c r="E57" s="3"/>
      <c r="F57" s="4"/>
      <c r="G57" s="4"/>
      <c r="H57" s="4"/>
      <c r="I57" s="4"/>
      <c r="J57" s="42"/>
    </row>
    <row r="58" spans="1:10" ht="15.75">
      <c r="A58" s="115"/>
      <c r="B58" s="115"/>
      <c r="C58" s="115"/>
      <c r="D58" s="2"/>
      <c r="E58" s="3"/>
      <c r="F58" s="4"/>
      <c r="G58" s="4"/>
      <c r="H58" s="4"/>
      <c r="I58" s="4"/>
      <c r="J58" s="42"/>
    </row>
    <row r="59" spans="1:10" ht="15.75">
      <c r="A59" s="115"/>
      <c r="B59" s="115"/>
      <c r="C59" s="115"/>
      <c r="D59" s="2"/>
      <c r="E59" s="3"/>
      <c r="F59" s="4"/>
      <c r="G59" s="4"/>
      <c r="H59" s="4"/>
      <c r="I59" s="4"/>
      <c r="J59" s="42"/>
    </row>
    <row r="60" ht="10.5" customHeight="1">
      <c r="E60" s="1" t="s">
        <v>13</v>
      </c>
    </row>
    <row r="61" spans="6:10" ht="12.75" hidden="1">
      <c r="F61" s="128" t="s">
        <v>13</v>
      </c>
      <c r="G61" s="129"/>
      <c r="H61" s="129"/>
      <c r="I61" s="129"/>
      <c r="J61" s="129"/>
    </row>
    <row r="62" spans="6:10" ht="12.75" hidden="1">
      <c r="F62" s="19" t="s">
        <v>13</v>
      </c>
      <c r="G62" s="19" t="s">
        <v>13</v>
      </c>
      <c r="H62" s="19" t="s">
        <v>13</v>
      </c>
      <c r="I62" s="19" t="s">
        <v>13</v>
      </c>
      <c r="J62" s="19" t="s">
        <v>13</v>
      </c>
    </row>
    <row r="63" spans="6:10" ht="12.75" hidden="1">
      <c r="F63" s="19" t="s">
        <v>13</v>
      </c>
      <c r="G63" s="19" t="s">
        <v>13</v>
      </c>
      <c r="H63" s="19" t="s">
        <v>13</v>
      </c>
      <c r="I63" s="19" t="s">
        <v>13</v>
      </c>
      <c r="J63" s="19" t="s">
        <v>13</v>
      </c>
    </row>
    <row r="64" ht="12.75" hidden="1"/>
  </sheetData>
  <sheetProtection/>
  <mergeCells count="51">
    <mergeCell ref="C23:C25"/>
    <mergeCell ref="A23:A25"/>
    <mergeCell ref="B42:B44"/>
    <mergeCell ref="C42:C44"/>
    <mergeCell ref="D42:D44"/>
    <mergeCell ref="E42:J42"/>
    <mergeCell ref="E43:E44"/>
    <mergeCell ref="F43:J43"/>
    <mergeCell ref="G7:J7"/>
    <mergeCell ref="G8:J8"/>
    <mergeCell ref="A26:A28"/>
    <mergeCell ref="B26:B28"/>
    <mergeCell ref="C26:C28"/>
    <mergeCell ref="F27:J27"/>
    <mergeCell ref="E27:E28"/>
    <mergeCell ref="B11:I12"/>
    <mergeCell ref="D26:D28"/>
    <mergeCell ref="E26:J26"/>
    <mergeCell ref="G6:J6"/>
    <mergeCell ref="F61:J61"/>
    <mergeCell ref="B53:B55"/>
    <mergeCell ref="C53:C55"/>
    <mergeCell ref="B32:B34"/>
    <mergeCell ref="A16:J16"/>
    <mergeCell ref="A35:J35"/>
    <mergeCell ref="A32:A34"/>
    <mergeCell ref="A17:A19"/>
    <mergeCell ref="B17:B19"/>
    <mergeCell ref="C17:C19"/>
    <mergeCell ref="B20:B22"/>
    <mergeCell ref="C20:C22"/>
    <mergeCell ref="A56:C59"/>
    <mergeCell ref="A47:J47"/>
    <mergeCell ref="A53:A55"/>
    <mergeCell ref="A20:A22"/>
    <mergeCell ref="C32:C34"/>
    <mergeCell ref="B23:B25"/>
    <mergeCell ref="A42:A44"/>
    <mergeCell ref="A13:A15"/>
    <mergeCell ref="B13:B15"/>
    <mergeCell ref="C13:C15"/>
    <mergeCell ref="D13:D15"/>
    <mergeCell ref="E13:J13"/>
    <mergeCell ref="E14:E15"/>
    <mergeCell ref="F14:J14"/>
    <mergeCell ref="C1:F1"/>
    <mergeCell ref="C2:F2"/>
    <mergeCell ref="C3:F3"/>
    <mergeCell ref="G1:J1"/>
    <mergeCell ref="G2:J2"/>
    <mergeCell ref="G3:J3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view="pageLayout" workbookViewId="0" topLeftCell="A4">
      <selection activeCell="B10" sqref="B10"/>
    </sheetView>
  </sheetViews>
  <sheetFormatPr defaultColWidth="9.140625" defaultRowHeight="12.75"/>
  <cols>
    <col min="1" max="1" width="43.8515625" style="0" customWidth="1"/>
    <col min="2" max="2" width="45.140625" style="0" customWidth="1"/>
  </cols>
  <sheetData>
    <row r="1" ht="15.75">
      <c r="B1" s="87" t="s">
        <v>175</v>
      </c>
    </row>
    <row r="2" ht="15.75">
      <c r="B2" s="87"/>
    </row>
    <row r="4" spans="1:2" ht="30" customHeight="1">
      <c r="A4" s="146" t="s">
        <v>119</v>
      </c>
      <c r="B4" s="146"/>
    </row>
    <row r="7" spans="1:2" ht="15.75">
      <c r="A7" s="52" t="s">
        <v>182</v>
      </c>
      <c r="B7" s="52" t="s">
        <v>118</v>
      </c>
    </row>
    <row r="8" spans="1:2" ht="204.75">
      <c r="A8" s="70" t="s">
        <v>120</v>
      </c>
      <c r="B8" s="99" t="s">
        <v>215</v>
      </c>
    </row>
    <row r="9" spans="1:2" ht="126">
      <c r="A9" s="70" t="s">
        <v>121</v>
      </c>
      <c r="B9" s="99" t="s">
        <v>217</v>
      </c>
    </row>
    <row r="10" spans="1:2" ht="126">
      <c r="A10" s="70" t="s">
        <v>122</v>
      </c>
      <c r="B10" s="99" t="s">
        <v>216</v>
      </c>
    </row>
    <row r="12" spans="1:2" ht="12.75">
      <c r="A12" s="128" t="s">
        <v>13</v>
      </c>
      <c r="B12" s="129"/>
    </row>
  </sheetData>
  <sheetProtection/>
  <mergeCells count="2">
    <mergeCell ref="A4:B4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view="pageLayout" workbookViewId="0" topLeftCell="A1">
      <selection activeCell="B1" sqref="B1"/>
    </sheetView>
  </sheetViews>
  <sheetFormatPr defaultColWidth="9.140625" defaultRowHeight="12.75"/>
  <cols>
    <col min="1" max="1" width="7.140625" style="0" customWidth="1"/>
    <col min="2" max="2" width="81.57421875" style="0" customWidth="1"/>
  </cols>
  <sheetData>
    <row r="1" ht="15.75">
      <c r="B1" s="87" t="s">
        <v>176</v>
      </c>
    </row>
    <row r="4" spans="1:4" ht="33.75" customHeight="1">
      <c r="A4" s="146" t="s">
        <v>123</v>
      </c>
      <c r="B4" s="146"/>
      <c r="C4" s="67"/>
      <c r="D4" s="67"/>
    </row>
    <row r="6" spans="1:2" ht="15.75">
      <c r="A6" s="68" t="s">
        <v>113</v>
      </c>
      <c r="B6" s="52" t="s">
        <v>124</v>
      </c>
    </row>
    <row r="7" spans="1:2" ht="15.75">
      <c r="A7" s="147" t="s">
        <v>125</v>
      </c>
      <c r="B7" s="148"/>
    </row>
    <row r="8" spans="1:2" ht="31.5">
      <c r="A8" s="52">
        <v>1</v>
      </c>
      <c r="B8" s="71" t="s">
        <v>126</v>
      </c>
    </row>
    <row r="9" spans="1:2" ht="31.5">
      <c r="A9" s="52">
        <v>2</v>
      </c>
      <c r="B9" s="71" t="s">
        <v>127</v>
      </c>
    </row>
    <row r="10" spans="1:2" ht="47.25">
      <c r="A10" s="52">
        <v>3</v>
      </c>
      <c r="B10" s="71" t="s">
        <v>128</v>
      </c>
    </row>
    <row r="11" spans="1:2" ht="47.25">
      <c r="A11" s="52">
        <v>4</v>
      </c>
      <c r="B11" s="71" t="s">
        <v>129</v>
      </c>
    </row>
    <row r="12" spans="1:2" ht="31.5">
      <c r="A12" s="52">
        <v>5</v>
      </c>
      <c r="B12" s="69" t="s">
        <v>130</v>
      </c>
    </row>
    <row r="13" spans="1:2" ht="31.5">
      <c r="A13" s="52">
        <v>6</v>
      </c>
      <c r="B13" s="71" t="s">
        <v>131</v>
      </c>
    </row>
    <row r="14" spans="1:2" ht="47.25">
      <c r="A14" s="52">
        <v>7</v>
      </c>
      <c r="B14" s="71" t="s">
        <v>132</v>
      </c>
    </row>
    <row r="15" spans="1:2" ht="63">
      <c r="A15" s="52">
        <v>8</v>
      </c>
      <c r="B15" s="69" t="s">
        <v>133</v>
      </c>
    </row>
    <row r="16" spans="1:2" ht="31.5">
      <c r="A16" s="52">
        <v>9</v>
      </c>
      <c r="B16" s="71" t="s">
        <v>134</v>
      </c>
    </row>
    <row r="17" spans="1:2" ht="94.5">
      <c r="A17" s="52">
        <v>10</v>
      </c>
      <c r="B17" s="71" t="s">
        <v>135</v>
      </c>
    </row>
    <row r="18" spans="1:2" ht="63">
      <c r="A18" s="52">
        <v>11</v>
      </c>
      <c r="B18" s="69" t="s">
        <v>136</v>
      </c>
    </row>
    <row r="19" spans="1:2" ht="47.25">
      <c r="A19" s="52">
        <v>12</v>
      </c>
      <c r="B19" s="69" t="s">
        <v>137</v>
      </c>
    </row>
    <row r="20" spans="1:2" ht="15.75">
      <c r="A20" s="149" t="s">
        <v>138</v>
      </c>
      <c r="B20" s="149"/>
    </row>
    <row r="21" spans="1:2" ht="31.5">
      <c r="A21" s="52">
        <v>1</v>
      </c>
      <c r="B21" s="71" t="s">
        <v>139</v>
      </c>
    </row>
    <row r="22" spans="1:2" ht="63">
      <c r="A22" s="52">
        <v>2</v>
      </c>
      <c r="B22" s="71" t="s">
        <v>140</v>
      </c>
    </row>
    <row r="23" spans="1:2" ht="31.5">
      <c r="A23" s="52">
        <v>3</v>
      </c>
      <c r="B23" s="71" t="s">
        <v>141</v>
      </c>
    </row>
    <row r="24" spans="1:2" ht="63">
      <c r="A24" s="52">
        <v>4</v>
      </c>
      <c r="B24" s="71" t="s">
        <v>142</v>
      </c>
    </row>
    <row r="25" spans="1:2" ht="47.25">
      <c r="A25" s="52">
        <v>5</v>
      </c>
      <c r="B25" s="71" t="s">
        <v>143</v>
      </c>
    </row>
    <row r="26" spans="1:2" ht="47.25">
      <c r="A26" s="52">
        <v>6</v>
      </c>
      <c r="B26" s="69" t="s">
        <v>144</v>
      </c>
    </row>
    <row r="28" spans="1:2" ht="12.75">
      <c r="A28" s="128" t="s">
        <v>13</v>
      </c>
      <c r="B28" s="129"/>
    </row>
  </sheetData>
  <sheetProtection/>
  <mergeCells count="4">
    <mergeCell ref="A4:B4"/>
    <mergeCell ref="A7:B7"/>
    <mergeCell ref="A20:B20"/>
    <mergeCell ref="A28:B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view="pageLayout" workbookViewId="0" topLeftCell="A1">
      <selection activeCell="C30" sqref="C30"/>
    </sheetView>
  </sheetViews>
  <sheetFormatPr defaultColWidth="9.140625" defaultRowHeight="12.75"/>
  <cols>
    <col min="1" max="1" width="5.00390625" style="0" customWidth="1"/>
    <col min="2" max="3" width="19.8515625" style="0" customWidth="1"/>
    <col min="4" max="4" width="46.421875" style="0" customWidth="1"/>
  </cols>
  <sheetData>
    <row r="1" ht="15.75">
      <c r="D1" s="87" t="s">
        <v>177</v>
      </c>
    </row>
    <row r="4" spans="1:4" ht="15.75">
      <c r="A4" s="164" t="s">
        <v>117</v>
      </c>
      <c r="B4" s="164"/>
      <c r="C4" s="164"/>
      <c r="D4" s="164"/>
    </row>
    <row r="7" spans="1:4" ht="49.5" customHeight="1">
      <c r="A7" s="80" t="s">
        <v>113</v>
      </c>
      <c r="B7" s="80" t="s">
        <v>114</v>
      </c>
      <c r="C7" s="80" t="s">
        <v>115</v>
      </c>
      <c r="D7" s="80" t="s">
        <v>116</v>
      </c>
    </row>
    <row r="8" spans="1:4" ht="16.5" customHeight="1">
      <c r="A8" s="72">
        <v>1</v>
      </c>
      <c r="B8" s="72">
        <v>2</v>
      </c>
      <c r="C8" s="72">
        <v>3</v>
      </c>
      <c r="D8" s="72">
        <v>4</v>
      </c>
    </row>
    <row r="9" spans="1:4" ht="19.5" customHeight="1">
      <c r="A9" s="153" t="s">
        <v>183</v>
      </c>
      <c r="B9" s="154"/>
      <c r="C9" s="154"/>
      <c r="D9" s="155"/>
    </row>
    <row r="10" spans="1:4" ht="29.25" customHeight="1">
      <c r="A10" s="150" t="s">
        <v>184</v>
      </c>
      <c r="B10" s="151"/>
      <c r="C10" s="151"/>
      <c r="D10" s="152"/>
    </row>
    <row r="11" spans="1:4" ht="21.75" customHeight="1">
      <c r="A11" s="150" t="s">
        <v>185</v>
      </c>
      <c r="B11" s="151"/>
      <c r="C11" s="151"/>
      <c r="D11" s="152"/>
    </row>
    <row r="12" spans="1:11" ht="20.25" customHeight="1">
      <c r="A12" s="153" t="s">
        <v>16</v>
      </c>
      <c r="B12" s="154"/>
      <c r="C12" s="158"/>
      <c r="D12" s="159"/>
      <c r="E12" s="67"/>
      <c r="F12" s="67"/>
      <c r="G12" s="67"/>
      <c r="H12" s="67"/>
      <c r="I12" s="67"/>
      <c r="J12" s="67"/>
      <c r="K12" s="67"/>
    </row>
    <row r="13" spans="1:11" ht="105.75" customHeight="1">
      <c r="A13" s="92" t="s">
        <v>37</v>
      </c>
      <c r="B13" s="95" t="s">
        <v>194</v>
      </c>
      <c r="C13" s="88" t="s">
        <v>75</v>
      </c>
      <c r="D13" s="96" t="s">
        <v>201</v>
      </c>
      <c r="E13" s="67"/>
      <c r="F13" s="67"/>
      <c r="G13" s="67"/>
      <c r="H13" s="67"/>
      <c r="I13" s="67"/>
      <c r="J13" s="67"/>
      <c r="K13" s="67"/>
    </row>
    <row r="14" spans="1:4" ht="126" customHeight="1">
      <c r="A14" s="102" t="s">
        <v>190</v>
      </c>
      <c r="B14" s="94" t="s">
        <v>193</v>
      </c>
      <c r="C14" s="90" t="s">
        <v>77</v>
      </c>
      <c r="D14" s="97" t="s">
        <v>202</v>
      </c>
    </row>
    <row r="15" spans="1:4" ht="210.75" customHeight="1">
      <c r="A15" s="93" t="s">
        <v>191</v>
      </c>
      <c r="B15" s="94" t="s">
        <v>195</v>
      </c>
      <c r="C15" s="91" t="s">
        <v>78</v>
      </c>
      <c r="D15" s="98" t="s">
        <v>203</v>
      </c>
    </row>
    <row r="16" spans="1:4" ht="141.75" customHeight="1">
      <c r="A16" s="102" t="s">
        <v>192</v>
      </c>
      <c r="B16" s="94" t="s">
        <v>9</v>
      </c>
      <c r="C16" s="95" t="s">
        <v>162</v>
      </c>
      <c r="D16" s="89" t="s">
        <v>196</v>
      </c>
    </row>
    <row r="17" spans="1:4" ht="222.75" customHeight="1">
      <c r="A17" s="160" t="s">
        <v>13</v>
      </c>
      <c r="B17" s="169" t="s">
        <v>13</v>
      </c>
      <c r="C17" s="100" t="s">
        <v>163</v>
      </c>
      <c r="D17" s="90" t="s">
        <v>198</v>
      </c>
    </row>
    <row r="18" spans="1:4" ht="267.75">
      <c r="A18" s="161"/>
      <c r="B18" s="170"/>
      <c r="C18" s="101" t="s">
        <v>164</v>
      </c>
      <c r="D18" s="91" t="s">
        <v>197</v>
      </c>
    </row>
    <row r="19" spans="1:4" ht="178.5">
      <c r="A19" s="160" t="s">
        <v>13</v>
      </c>
      <c r="B19" s="162" t="s">
        <v>13</v>
      </c>
      <c r="C19" s="94" t="s">
        <v>223</v>
      </c>
      <c r="D19" s="78" t="s">
        <v>224</v>
      </c>
    </row>
    <row r="20" spans="1:4" ht="200.25" customHeight="1">
      <c r="A20" s="161"/>
      <c r="B20" s="163"/>
      <c r="C20" s="78" t="s">
        <v>165</v>
      </c>
      <c r="D20" s="78" t="s">
        <v>199</v>
      </c>
    </row>
    <row r="21" spans="1:4" ht="12.75">
      <c r="A21" s="153" t="s">
        <v>186</v>
      </c>
      <c r="B21" s="154"/>
      <c r="C21" s="154"/>
      <c r="D21" s="155"/>
    </row>
    <row r="22" spans="1:4" ht="24.75" customHeight="1">
      <c r="A22" s="150" t="s">
        <v>187</v>
      </c>
      <c r="B22" s="151"/>
      <c r="C22" s="151"/>
      <c r="D22" s="152"/>
    </row>
    <row r="23" spans="1:4" ht="15.75" customHeight="1">
      <c r="A23" s="153" t="s">
        <v>207</v>
      </c>
      <c r="B23" s="154"/>
      <c r="C23" s="158"/>
      <c r="D23" s="159"/>
    </row>
    <row r="24" spans="1:4" ht="41.25" customHeight="1">
      <c r="A24" s="156" t="s">
        <v>103</v>
      </c>
      <c r="B24" s="165" t="s">
        <v>218</v>
      </c>
      <c r="C24" s="78" t="s">
        <v>81</v>
      </c>
      <c r="D24" s="78" t="s">
        <v>204</v>
      </c>
    </row>
    <row r="25" spans="1:4" ht="40.5" customHeight="1">
      <c r="A25" s="168"/>
      <c r="B25" s="166"/>
      <c r="C25" s="78" t="s">
        <v>168</v>
      </c>
      <c r="D25" s="78" t="s">
        <v>204</v>
      </c>
    </row>
    <row r="26" spans="1:4" ht="39" customHeight="1">
      <c r="A26" s="157"/>
      <c r="B26" s="167"/>
      <c r="C26" s="78" t="s">
        <v>108</v>
      </c>
      <c r="D26" s="78" t="s">
        <v>204</v>
      </c>
    </row>
    <row r="27" spans="1:4" ht="15.75" customHeight="1">
      <c r="A27" s="153" t="s">
        <v>188</v>
      </c>
      <c r="B27" s="154"/>
      <c r="C27" s="154"/>
      <c r="D27" s="155"/>
    </row>
    <row r="28" spans="1:4" ht="23.25" customHeight="1">
      <c r="A28" s="150" t="s">
        <v>189</v>
      </c>
      <c r="B28" s="151"/>
      <c r="C28" s="151"/>
      <c r="D28" s="152"/>
    </row>
    <row r="29" spans="1:4" ht="13.5" customHeight="1">
      <c r="A29" s="153" t="s">
        <v>208</v>
      </c>
      <c r="B29" s="154"/>
      <c r="C29" s="158"/>
      <c r="D29" s="159"/>
    </row>
    <row r="30" spans="1:4" ht="93" customHeight="1">
      <c r="A30" s="156" t="s">
        <v>96</v>
      </c>
      <c r="B30" s="162" t="s">
        <v>170</v>
      </c>
      <c r="C30" s="78" t="s">
        <v>84</v>
      </c>
      <c r="D30" s="78" t="s">
        <v>200</v>
      </c>
    </row>
    <row r="31" spans="1:4" ht="42" customHeight="1">
      <c r="A31" s="157"/>
      <c r="B31" s="163"/>
      <c r="C31" s="78" t="s">
        <v>85</v>
      </c>
      <c r="D31" s="82" t="s">
        <v>205</v>
      </c>
    </row>
    <row r="32" spans="1:4" ht="28.5" customHeight="1">
      <c r="A32" s="156"/>
      <c r="B32" s="162"/>
      <c r="C32" s="81" t="s">
        <v>87</v>
      </c>
      <c r="D32" s="82" t="s">
        <v>205</v>
      </c>
    </row>
    <row r="33" spans="1:4" ht="41.25">
      <c r="A33" s="168"/>
      <c r="B33" s="171"/>
      <c r="C33" s="81" t="s">
        <v>172</v>
      </c>
      <c r="D33" s="82" t="s">
        <v>205</v>
      </c>
    </row>
    <row r="34" spans="1:4" ht="43.5" customHeight="1">
      <c r="A34" s="157"/>
      <c r="B34" s="163"/>
      <c r="C34" s="81" t="s">
        <v>90</v>
      </c>
      <c r="D34" s="82" t="s">
        <v>205</v>
      </c>
    </row>
    <row r="36" spans="1:4" ht="12.75">
      <c r="A36" s="128" t="s">
        <v>13</v>
      </c>
      <c r="B36" s="129"/>
      <c r="C36" s="129"/>
      <c r="D36" s="129"/>
    </row>
  </sheetData>
  <sheetProtection/>
  <mergeCells count="22">
    <mergeCell ref="A32:A34"/>
    <mergeCell ref="B32:B34"/>
    <mergeCell ref="B19:B20"/>
    <mergeCell ref="A19:A20"/>
    <mergeCell ref="A36:D36"/>
    <mergeCell ref="A4:D4"/>
    <mergeCell ref="B24:B26"/>
    <mergeCell ref="A24:A26"/>
    <mergeCell ref="B17:B18"/>
    <mergeCell ref="A11:D11"/>
    <mergeCell ref="A21:D21"/>
    <mergeCell ref="B30:B31"/>
    <mergeCell ref="A22:D22"/>
    <mergeCell ref="A27:D27"/>
    <mergeCell ref="A30:A31"/>
    <mergeCell ref="A28:D28"/>
    <mergeCell ref="A9:D9"/>
    <mergeCell ref="A10:D10"/>
    <mergeCell ref="A12:D12"/>
    <mergeCell ref="A17:A18"/>
    <mergeCell ref="A29:D29"/>
    <mergeCell ref="A23:D23"/>
  </mergeCells>
  <printOptions/>
  <pageMargins left="0.7" right="0.5416666666666666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view="pageLayout" workbookViewId="0" topLeftCell="A1">
      <selection activeCell="E23" sqref="E23"/>
    </sheetView>
  </sheetViews>
  <sheetFormatPr defaultColWidth="9.140625" defaultRowHeight="12.75"/>
  <cols>
    <col min="1" max="1" width="6.421875" style="0" customWidth="1"/>
    <col min="2" max="2" width="34.140625" style="0" customWidth="1"/>
    <col min="3" max="3" width="12.57421875" style="0" customWidth="1"/>
    <col min="4" max="4" width="11.140625" style="0" customWidth="1"/>
    <col min="5" max="5" width="9.8515625" style="0" customWidth="1"/>
    <col min="6" max="6" width="9.7109375" style="0" customWidth="1"/>
    <col min="7" max="7" width="10.8515625" style="0" customWidth="1"/>
    <col min="8" max="8" width="10.00390625" style="0" customWidth="1"/>
    <col min="9" max="9" width="11.8515625" style="0" customWidth="1"/>
    <col min="10" max="10" width="16.8515625" style="0" customWidth="1"/>
  </cols>
  <sheetData>
    <row r="1" spans="8:10" ht="15.75">
      <c r="H1" s="164" t="s">
        <v>178</v>
      </c>
      <c r="I1" s="164"/>
      <c r="J1" s="164"/>
    </row>
    <row r="4" spans="1:10" ht="27" customHeight="1">
      <c r="A4" s="164" t="s">
        <v>63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0" ht="29.25" customHeight="1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0" ht="15.75">
      <c r="A6" s="173" t="s">
        <v>64</v>
      </c>
      <c r="B6" s="175" t="s">
        <v>167</v>
      </c>
      <c r="C6" s="175" t="s">
        <v>65</v>
      </c>
      <c r="D6" s="177" t="s">
        <v>66</v>
      </c>
      <c r="E6" s="178"/>
      <c r="F6" s="178"/>
      <c r="G6" s="178"/>
      <c r="H6" s="178"/>
      <c r="I6" s="83"/>
      <c r="J6" s="175" t="s">
        <v>67</v>
      </c>
    </row>
    <row r="7" spans="1:10" ht="77.25" customHeight="1">
      <c r="A7" s="174"/>
      <c r="B7" s="176"/>
      <c r="C7" s="176"/>
      <c r="D7" s="51" t="s">
        <v>149</v>
      </c>
      <c r="E7" s="51" t="s">
        <v>150</v>
      </c>
      <c r="F7" s="51" t="s">
        <v>152</v>
      </c>
      <c r="G7" s="51" t="s">
        <v>151</v>
      </c>
      <c r="H7" s="51" t="s">
        <v>153</v>
      </c>
      <c r="I7" s="51" t="s">
        <v>171</v>
      </c>
      <c r="J7" s="176"/>
    </row>
    <row r="8" spans="1:10" ht="13.5" customHeight="1">
      <c r="A8" s="51" t="s">
        <v>0</v>
      </c>
      <c r="B8" s="51" t="s">
        <v>68</v>
      </c>
      <c r="C8" s="52" t="s">
        <v>69</v>
      </c>
      <c r="D8" s="51" t="s">
        <v>70</v>
      </c>
      <c r="E8" s="51" t="s">
        <v>71</v>
      </c>
      <c r="F8" s="51" t="s">
        <v>72</v>
      </c>
      <c r="G8" s="51" t="s">
        <v>73</v>
      </c>
      <c r="H8" s="51">
        <v>8</v>
      </c>
      <c r="I8" s="51">
        <v>9</v>
      </c>
      <c r="J8" s="52">
        <v>10</v>
      </c>
    </row>
    <row r="9" spans="1:10" ht="12.75" customHeight="1">
      <c r="A9" s="147" t="s">
        <v>74</v>
      </c>
      <c r="B9" s="172"/>
      <c r="C9" s="172"/>
      <c r="D9" s="172"/>
      <c r="E9" s="172"/>
      <c r="F9" s="172"/>
      <c r="G9" s="172"/>
      <c r="H9" s="172"/>
      <c r="I9" s="172"/>
      <c r="J9" s="148"/>
    </row>
    <row r="10" spans="1:10" ht="65.25" customHeight="1">
      <c r="A10" s="57" t="s">
        <v>37</v>
      </c>
      <c r="B10" s="53" t="s">
        <v>75</v>
      </c>
      <c r="C10" s="51">
        <v>184.47</v>
      </c>
      <c r="D10" s="51">
        <v>184.47</v>
      </c>
      <c r="E10" s="51">
        <v>184.47</v>
      </c>
      <c r="F10" s="51">
        <v>184.47</v>
      </c>
      <c r="G10" s="51">
        <v>184.47</v>
      </c>
      <c r="H10" s="51">
        <v>184.47</v>
      </c>
      <c r="I10" s="51">
        <v>184.47</v>
      </c>
      <c r="J10" s="51">
        <v>184.47</v>
      </c>
    </row>
    <row r="11" spans="1:10" ht="78" customHeight="1">
      <c r="A11" s="57" t="s">
        <v>39</v>
      </c>
      <c r="B11" s="53" t="s">
        <v>77</v>
      </c>
      <c r="C11" s="51" t="s">
        <v>76</v>
      </c>
      <c r="D11" s="84" t="s">
        <v>51</v>
      </c>
      <c r="E11" s="84" t="s">
        <v>51</v>
      </c>
      <c r="F11" s="84" t="s">
        <v>51</v>
      </c>
      <c r="G11" s="84" t="s">
        <v>51</v>
      </c>
      <c r="H11" s="85" t="s">
        <v>51</v>
      </c>
      <c r="I11" s="85" t="s">
        <v>51</v>
      </c>
      <c r="J11" s="85" t="s">
        <v>51</v>
      </c>
    </row>
    <row r="12" spans="1:10" ht="141.75" customHeight="1">
      <c r="A12" s="57" t="s">
        <v>40</v>
      </c>
      <c r="B12" s="53" t="s">
        <v>78</v>
      </c>
      <c r="C12" s="51" t="s">
        <v>76</v>
      </c>
      <c r="D12" s="51" t="s">
        <v>51</v>
      </c>
      <c r="E12" s="51" t="s">
        <v>51</v>
      </c>
      <c r="F12" s="51" t="s">
        <v>51</v>
      </c>
      <c r="G12" s="51" t="s">
        <v>51</v>
      </c>
      <c r="H12" s="51" t="s">
        <v>51</v>
      </c>
      <c r="I12" s="51"/>
      <c r="J12" s="51" t="s">
        <v>51</v>
      </c>
    </row>
    <row r="13" spans="1:10" ht="17.25" customHeight="1">
      <c r="A13" s="173" t="s">
        <v>64</v>
      </c>
      <c r="B13" s="175" t="s">
        <v>167</v>
      </c>
      <c r="C13" s="175" t="s">
        <v>65</v>
      </c>
      <c r="D13" s="177" t="s">
        <v>66</v>
      </c>
      <c r="E13" s="178"/>
      <c r="F13" s="178"/>
      <c r="G13" s="178"/>
      <c r="H13" s="178"/>
      <c r="I13" s="83"/>
      <c r="J13" s="175" t="s">
        <v>67</v>
      </c>
    </row>
    <row r="14" spans="1:10" ht="90.75" customHeight="1">
      <c r="A14" s="174"/>
      <c r="B14" s="176"/>
      <c r="C14" s="176"/>
      <c r="D14" s="51" t="s">
        <v>149</v>
      </c>
      <c r="E14" s="51" t="s">
        <v>150</v>
      </c>
      <c r="F14" s="51" t="s">
        <v>152</v>
      </c>
      <c r="G14" s="51" t="s">
        <v>151</v>
      </c>
      <c r="H14" s="51" t="s">
        <v>153</v>
      </c>
      <c r="I14" s="51" t="s">
        <v>171</v>
      </c>
      <c r="J14" s="176"/>
    </row>
    <row r="15" spans="1:10" ht="15.75" customHeight="1">
      <c r="A15" s="51" t="s">
        <v>0</v>
      </c>
      <c r="B15" s="51" t="s">
        <v>68</v>
      </c>
      <c r="C15" s="52" t="s">
        <v>69</v>
      </c>
      <c r="D15" s="51" t="s">
        <v>70</v>
      </c>
      <c r="E15" s="51" t="s">
        <v>71</v>
      </c>
      <c r="F15" s="51" t="s">
        <v>72</v>
      </c>
      <c r="G15" s="51" t="s">
        <v>73</v>
      </c>
      <c r="H15" s="51">
        <v>8</v>
      </c>
      <c r="I15" s="51">
        <v>9</v>
      </c>
      <c r="J15" s="52">
        <v>10</v>
      </c>
    </row>
    <row r="16" spans="1:10" ht="78" customHeight="1">
      <c r="A16" s="57" t="s">
        <v>41</v>
      </c>
      <c r="B16" s="53" t="s">
        <v>94</v>
      </c>
      <c r="C16" s="84" t="s">
        <v>76</v>
      </c>
      <c r="D16" s="84" t="s">
        <v>51</v>
      </c>
      <c r="E16" s="84" t="s">
        <v>51</v>
      </c>
      <c r="F16" s="84" t="s">
        <v>51</v>
      </c>
      <c r="G16" s="84" t="s">
        <v>51</v>
      </c>
      <c r="H16" s="84" t="s">
        <v>51</v>
      </c>
      <c r="I16" s="84" t="s">
        <v>51</v>
      </c>
      <c r="J16" s="85" t="s">
        <v>51</v>
      </c>
    </row>
    <row r="17" spans="1:10" ht="137.25" customHeight="1">
      <c r="A17" s="57" t="s">
        <v>43</v>
      </c>
      <c r="B17" s="53" t="s">
        <v>79</v>
      </c>
      <c r="C17" s="84" t="s">
        <v>76</v>
      </c>
      <c r="D17" s="84" t="s">
        <v>51</v>
      </c>
      <c r="E17" s="84" t="s">
        <v>51</v>
      </c>
      <c r="F17" s="84" t="s">
        <v>51</v>
      </c>
      <c r="G17" s="84" t="s">
        <v>51</v>
      </c>
      <c r="H17" s="85" t="s">
        <v>51</v>
      </c>
      <c r="I17" s="85" t="s">
        <v>51</v>
      </c>
      <c r="J17" s="85" t="s">
        <v>51</v>
      </c>
    </row>
    <row r="18" spans="1:10" ht="150.75" customHeight="1">
      <c r="A18" s="57" t="s">
        <v>58</v>
      </c>
      <c r="B18" s="53" t="s">
        <v>105</v>
      </c>
      <c r="C18" s="51" t="s">
        <v>76</v>
      </c>
      <c r="D18" s="85">
        <v>0.95</v>
      </c>
      <c r="E18" s="85">
        <v>0.82</v>
      </c>
      <c r="F18" s="85">
        <v>0.55</v>
      </c>
      <c r="G18" s="85">
        <v>0.2</v>
      </c>
      <c r="H18" s="85">
        <v>0.2</v>
      </c>
      <c r="I18" s="85">
        <v>0.2</v>
      </c>
      <c r="J18" s="85">
        <f>SUM(D18:I18)</f>
        <v>2.920000000000001</v>
      </c>
    </row>
    <row r="19" spans="1:10" ht="15.75" customHeight="1">
      <c r="A19" s="173" t="s">
        <v>64</v>
      </c>
      <c r="B19" s="175" t="s">
        <v>167</v>
      </c>
      <c r="C19" s="175" t="s">
        <v>65</v>
      </c>
      <c r="D19" s="177" t="s">
        <v>66</v>
      </c>
      <c r="E19" s="178"/>
      <c r="F19" s="178"/>
      <c r="G19" s="178"/>
      <c r="H19" s="178"/>
      <c r="I19" s="83"/>
      <c r="J19" s="175" t="s">
        <v>67</v>
      </c>
    </row>
    <row r="20" spans="1:10" ht="99" customHeight="1">
      <c r="A20" s="174"/>
      <c r="B20" s="176"/>
      <c r="C20" s="176"/>
      <c r="D20" s="51" t="s">
        <v>149</v>
      </c>
      <c r="E20" s="51" t="s">
        <v>150</v>
      </c>
      <c r="F20" s="51" t="s">
        <v>152</v>
      </c>
      <c r="G20" s="51" t="s">
        <v>151</v>
      </c>
      <c r="H20" s="51" t="s">
        <v>153</v>
      </c>
      <c r="I20" s="51" t="s">
        <v>171</v>
      </c>
      <c r="J20" s="176"/>
    </row>
    <row r="21" spans="1:10" ht="19.5" customHeight="1">
      <c r="A21" s="51" t="s">
        <v>0</v>
      </c>
      <c r="B21" s="51" t="s">
        <v>68</v>
      </c>
      <c r="C21" s="52" t="s">
        <v>69</v>
      </c>
      <c r="D21" s="51" t="s">
        <v>70</v>
      </c>
      <c r="E21" s="51" t="s">
        <v>71</v>
      </c>
      <c r="F21" s="51" t="s">
        <v>72</v>
      </c>
      <c r="G21" s="51" t="s">
        <v>73</v>
      </c>
      <c r="H21" s="51">
        <v>8</v>
      </c>
      <c r="I21" s="51">
        <v>9</v>
      </c>
      <c r="J21" s="52">
        <v>10</v>
      </c>
    </row>
    <row r="22" spans="1:10" ht="109.5" customHeight="1">
      <c r="A22" s="57" t="s">
        <v>106</v>
      </c>
      <c r="B22" s="53" t="s">
        <v>107</v>
      </c>
      <c r="C22" s="51" t="s">
        <v>76</v>
      </c>
      <c r="D22" s="84">
        <f>D10-23.7</f>
        <v>160.77</v>
      </c>
      <c r="E22" s="84">
        <f>E10-22.9</f>
        <v>161.57</v>
      </c>
      <c r="F22" s="84">
        <f>F10-22.6</f>
        <v>161.87</v>
      </c>
      <c r="G22" s="84">
        <f>G10-22.3</f>
        <v>162.17</v>
      </c>
      <c r="H22" s="84">
        <f>H10-22.1</f>
        <v>162.37</v>
      </c>
      <c r="I22" s="84">
        <f>I10-21.9</f>
        <v>162.57</v>
      </c>
      <c r="J22" s="84">
        <f>J10-21.9</f>
        <v>162.57</v>
      </c>
    </row>
    <row r="23" spans="1:10" ht="144.75" customHeight="1">
      <c r="A23" s="57" t="s">
        <v>102</v>
      </c>
      <c r="B23" s="53" t="s">
        <v>91</v>
      </c>
      <c r="C23" s="51" t="s">
        <v>76</v>
      </c>
      <c r="D23" s="86">
        <f>(23.7*100)/D10</f>
        <v>12.84761749878029</v>
      </c>
      <c r="E23" s="86">
        <f>(22.9*100)/E10</f>
        <v>12.413942646500786</v>
      </c>
      <c r="F23" s="86">
        <f>(22.6*100)/F10</f>
        <v>12.251314576895972</v>
      </c>
      <c r="G23" s="86">
        <f>(22.3*100)/G10</f>
        <v>12.08868650729116</v>
      </c>
      <c r="H23" s="86">
        <f>(22.1*100)/H10</f>
        <v>11.980267794221282</v>
      </c>
      <c r="I23" s="86">
        <f>(21.9*100)/I10</f>
        <v>11.871849081151407</v>
      </c>
      <c r="J23" s="86">
        <f>(21.9*100)/J10</f>
        <v>11.871849081151407</v>
      </c>
    </row>
    <row r="24" spans="1:10" ht="15.75">
      <c r="A24" s="147" t="s">
        <v>80</v>
      </c>
      <c r="B24" s="172"/>
      <c r="C24" s="172"/>
      <c r="D24" s="172"/>
      <c r="E24" s="172"/>
      <c r="F24" s="172"/>
      <c r="G24" s="172"/>
      <c r="H24" s="172"/>
      <c r="I24" s="172"/>
      <c r="J24" s="148"/>
    </row>
    <row r="25" spans="1:10" ht="37.5" customHeight="1">
      <c r="A25" s="54" t="s">
        <v>103</v>
      </c>
      <c r="B25" s="53" t="s">
        <v>81</v>
      </c>
      <c r="C25" s="51">
        <v>180</v>
      </c>
      <c r="D25" s="51">
        <v>180</v>
      </c>
      <c r="E25" s="51">
        <v>180</v>
      </c>
      <c r="F25" s="51">
        <v>180</v>
      </c>
      <c r="G25" s="51">
        <v>180</v>
      </c>
      <c r="H25" s="51">
        <v>180</v>
      </c>
      <c r="I25" s="51">
        <v>180</v>
      </c>
      <c r="J25" s="51">
        <v>180</v>
      </c>
    </row>
    <row r="26" spans="1:10" ht="15.75">
      <c r="A26" s="180" t="s">
        <v>101</v>
      </c>
      <c r="B26" s="55" t="s">
        <v>82</v>
      </c>
      <c r="C26" s="173">
        <v>7800</v>
      </c>
      <c r="D26" s="173">
        <v>7800</v>
      </c>
      <c r="E26" s="173">
        <v>7800</v>
      </c>
      <c r="F26" s="173">
        <v>7800</v>
      </c>
      <c r="G26" s="173">
        <v>7800</v>
      </c>
      <c r="H26" s="173">
        <v>7800</v>
      </c>
      <c r="I26" s="173">
        <v>7800</v>
      </c>
      <c r="J26" s="173">
        <v>7800</v>
      </c>
    </row>
    <row r="27" spans="1:10" ht="31.5">
      <c r="A27" s="181"/>
      <c r="B27" s="56" t="s">
        <v>83</v>
      </c>
      <c r="C27" s="174"/>
      <c r="D27" s="174"/>
      <c r="E27" s="174"/>
      <c r="F27" s="174"/>
      <c r="G27" s="174"/>
      <c r="H27" s="174"/>
      <c r="I27" s="174"/>
      <c r="J27" s="174"/>
    </row>
    <row r="28" spans="1:10" ht="15.75" customHeight="1">
      <c r="A28" s="173" t="s">
        <v>64</v>
      </c>
      <c r="B28" s="175" t="s">
        <v>167</v>
      </c>
      <c r="C28" s="175" t="s">
        <v>65</v>
      </c>
      <c r="D28" s="177" t="s">
        <v>66</v>
      </c>
      <c r="E28" s="178"/>
      <c r="F28" s="178"/>
      <c r="G28" s="178"/>
      <c r="H28" s="178"/>
      <c r="I28" s="83"/>
      <c r="J28" s="175" t="s">
        <v>67</v>
      </c>
    </row>
    <row r="29" spans="1:10" ht="108" customHeight="1">
      <c r="A29" s="174"/>
      <c r="B29" s="176"/>
      <c r="C29" s="176"/>
      <c r="D29" s="51" t="s">
        <v>149</v>
      </c>
      <c r="E29" s="51" t="s">
        <v>150</v>
      </c>
      <c r="F29" s="51" t="s">
        <v>152</v>
      </c>
      <c r="G29" s="51" t="s">
        <v>151</v>
      </c>
      <c r="H29" s="51" t="s">
        <v>153</v>
      </c>
      <c r="I29" s="51" t="s">
        <v>171</v>
      </c>
      <c r="J29" s="176"/>
    </row>
    <row r="30" spans="1:10" ht="15.75">
      <c r="A30" s="51" t="s">
        <v>0</v>
      </c>
      <c r="B30" s="51" t="s">
        <v>68</v>
      </c>
      <c r="C30" s="52" t="s">
        <v>69</v>
      </c>
      <c r="D30" s="51" t="s">
        <v>70</v>
      </c>
      <c r="E30" s="51" t="s">
        <v>71</v>
      </c>
      <c r="F30" s="51" t="s">
        <v>72</v>
      </c>
      <c r="G30" s="51" t="s">
        <v>73</v>
      </c>
      <c r="H30" s="51">
        <v>8</v>
      </c>
      <c r="I30" s="51">
        <v>9</v>
      </c>
      <c r="J30" s="52">
        <v>10</v>
      </c>
    </row>
    <row r="31" spans="1:10" ht="37.5" customHeight="1">
      <c r="A31" s="57" t="s">
        <v>100</v>
      </c>
      <c r="B31" s="53" t="s">
        <v>108</v>
      </c>
      <c r="C31" s="51">
        <v>46</v>
      </c>
      <c r="D31" s="51">
        <v>46</v>
      </c>
      <c r="E31" s="51">
        <v>46</v>
      </c>
      <c r="F31" s="51">
        <v>46</v>
      </c>
      <c r="G31" s="51">
        <v>46</v>
      </c>
      <c r="H31" s="51">
        <v>46</v>
      </c>
      <c r="I31" s="51">
        <v>46</v>
      </c>
      <c r="J31" s="51">
        <v>46</v>
      </c>
    </row>
    <row r="32" spans="1:10" ht="15.75">
      <c r="A32" s="147" t="s">
        <v>109</v>
      </c>
      <c r="B32" s="172"/>
      <c r="C32" s="172"/>
      <c r="D32" s="172"/>
      <c r="E32" s="172"/>
      <c r="F32" s="172"/>
      <c r="G32" s="172"/>
      <c r="H32" s="172"/>
      <c r="I32" s="172"/>
      <c r="J32" s="148"/>
    </row>
    <row r="33" spans="1:10" ht="35.25" customHeight="1">
      <c r="A33" s="57" t="s">
        <v>96</v>
      </c>
      <c r="B33" s="58" t="s">
        <v>84</v>
      </c>
      <c r="C33" s="51">
        <v>45776</v>
      </c>
      <c r="D33" s="51">
        <v>45776</v>
      </c>
      <c r="E33" s="51">
        <v>45776</v>
      </c>
      <c r="F33" s="51">
        <v>45776</v>
      </c>
      <c r="G33" s="51">
        <v>45776</v>
      </c>
      <c r="H33" s="51">
        <v>45776</v>
      </c>
      <c r="I33" s="51">
        <v>45776</v>
      </c>
      <c r="J33" s="51">
        <v>45776</v>
      </c>
    </row>
    <row r="34" spans="1:10" ht="32.25" customHeight="1">
      <c r="A34" s="57" t="s">
        <v>97</v>
      </c>
      <c r="B34" s="53" t="s">
        <v>85</v>
      </c>
      <c r="C34" s="51" t="s">
        <v>86</v>
      </c>
      <c r="D34" s="51" t="s">
        <v>86</v>
      </c>
      <c r="E34" s="51" t="s">
        <v>86</v>
      </c>
      <c r="F34" s="51" t="s">
        <v>86</v>
      </c>
      <c r="G34" s="51" t="s">
        <v>86</v>
      </c>
      <c r="H34" s="51" t="s">
        <v>86</v>
      </c>
      <c r="I34" s="51" t="s">
        <v>86</v>
      </c>
      <c r="J34" s="51" t="s">
        <v>86</v>
      </c>
    </row>
    <row r="35" spans="1:10" ht="32.25" customHeight="1">
      <c r="A35" s="57" t="s">
        <v>98</v>
      </c>
      <c r="B35" s="53" t="s">
        <v>87</v>
      </c>
      <c r="C35" s="51">
        <v>1490</v>
      </c>
      <c r="D35" s="51">
        <v>1510</v>
      </c>
      <c r="E35" s="51">
        <v>1530</v>
      </c>
      <c r="F35" s="51">
        <v>1530</v>
      </c>
      <c r="G35" s="51">
        <v>1530</v>
      </c>
      <c r="H35" s="51">
        <v>1530</v>
      </c>
      <c r="I35" s="51">
        <v>1530</v>
      </c>
      <c r="J35" s="51">
        <v>1530</v>
      </c>
    </row>
    <row r="36" spans="1:10" ht="35.25" customHeight="1">
      <c r="A36" s="57" t="s">
        <v>99</v>
      </c>
      <c r="B36" s="53" t="s">
        <v>88</v>
      </c>
      <c r="C36" s="51" t="s">
        <v>89</v>
      </c>
      <c r="D36" s="51">
        <v>8425</v>
      </c>
      <c r="E36" s="51">
        <v>8425</v>
      </c>
      <c r="F36" s="51">
        <v>8425</v>
      </c>
      <c r="G36" s="51">
        <v>8425</v>
      </c>
      <c r="H36" s="51">
        <v>8425</v>
      </c>
      <c r="I36" s="51">
        <v>8425</v>
      </c>
      <c r="J36" s="51">
        <v>8425</v>
      </c>
    </row>
    <row r="37" spans="1:10" ht="33" customHeight="1">
      <c r="A37" s="57" t="s">
        <v>95</v>
      </c>
      <c r="B37" s="53" t="s">
        <v>90</v>
      </c>
      <c r="C37" s="51">
        <v>6</v>
      </c>
      <c r="D37" s="51">
        <v>6</v>
      </c>
      <c r="E37" s="51">
        <v>6</v>
      </c>
      <c r="F37" s="51">
        <v>6</v>
      </c>
      <c r="G37" s="51">
        <v>6</v>
      </c>
      <c r="H37" s="51">
        <v>6</v>
      </c>
      <c r="I37" s="51">
        <v>6</v>
      </c>
      <c r="J37" s="51">
        <v>6</v>
      </c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>
      <c r="A39" s="59" t="s">
        <v>13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28" t="s">
        <v>13</v>
      </c>
      <c r="B40" s="128"/>
      <c r="C40" s="128"/>
      <c r="D40" s="128"/>
      <c r="E40" s="128"/>
      <c r="F40" s="128"/>
      <c r="G40" s="128"/>
      <c r="H40" s="128"/>
      <c r="I40" s="128"/>
      <c r="J40" s="128"/>
    </row>
  </sheetData>
  <sheetProtection/>
  <mergeCells count="35">
    <mergeCell ref="A6:A7"/>
    <mergeCell ref="B6:B7"/>
    <mergeCell ref="C6:C7"/>
    <mergeCell ref="D6:H6"/>
    <mergeCell ref="J6:J7"/>
    <mergeCell ref="C13:C14"/>
    <mergeCell ref="D13:H13"/>
    <mergeCell ref="J13:J14"/>
    <mergeCell ref="A9:J9"/>
    <mergeCell ref="A40:J40"/>
    <mergeCell ref="A28:A29"/>
    <mergeCell ref="A19:A20"/>
    <mergeCell ref="B19:B20"/>
    <mergeCell ref="C19:C20"/>
    <mergeCell ref="D19:H19"/>
    <mergeCell ref="J19:J20"/>
    <mergeCell ref="A24:J24"/>
    <mergeCell ref="A26:A27"/>
    <mergeCell ref="C26:C27"/>
    <mergeCell ref="D26:D27"/>
    <mergeCell ref="E26:E27"/>
    <mergeCell ref="F26:F27"/>
    <mergeCell ref="G26:G27"/>
    <mergeCell ref="A13:A14"/>
    <mergeCell ref="B13:B14"/>
    <mergeCell ref="H1:J1"/>
    <mergeCell ref="A32:J32"/>
    <mergeCell ref="J26:J27"/>
    <mergeCell ref="H26:H27"/>
    <mergeCell ref="B28:B29"/>
    <mergeCell ref="C28:C29"/>
    <mergeCell ref="D28:H28"/>
    <mergeCell ref="J28:J29"/>
    <mergeCell ref="I26:I27"/>
    <mergeCell ref="A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Layout" workbookViewId="0" topLeftCell="A37">
      <selection activeCell="G34" sqref="G34"/>
    </sheetView>
  </sheetViews>
  <sheetFormatPr defaultColWidth="9.140625" defaultRowHeight="12.75"/>
  <cols>
    <col min="1" max="1" width="7.421875" style="0" customWidth="1"/>
    <col min="2" max="2" width="24.8515625" style="0" customWidth="1"/>
    <col min="3" max="3" width="15.28125" style="0" customWidth="1"/>
    <col min="4" max="4" width="14.8515625" style="0" customWidth="1"/>
    <col min="5" max="6" width="9.8515625" style="0" customWidth="1"/>
    <col min="7" max="8" width="10.00390625" style="0" customWidth="1"/>
    <col min="9" max="9" width="10.421875" style="0" customWidth="1"/>
    <col min="10" max="10" width="10.57421875" style="0" customWidth="1"/>
    <col min="11" max="11" width="10.421875" style="0" customWidth="1"/>
  </cols>
  <sheetData>
    <row r="1" spans="7:11" ht="15.75">
      <c r="G1" s="164" t="s">
        <v>225</v>
      </c>
      <c r="H1" s="164"/>
      <c r="I1" s="164"/>
      <c r="J1" s="164"/>
      <c r="K1" s="164"/>
    </row>
    <row r="2" spans="7:11" ht="15.75">
      <c r="G2" s="164" t="s">
        <v>57</v>
      </c>
      <c r="H2" s="164"/>
      <c r="I2" s="164"/>
      <c r="J2" s="164"/>
      <c r="K2" s="164"/>
    </row>
    <row r="3" spans="7:11" ht="15.75">
      <c r="G3" s="164" t="s">
        <v>226</v>
      </c>
      <c r="H3" s="164"/>
      <c r="I3" s="164"/>
      <c r="J3" s="164"/>
      <c r="K3" s="164"/>
    </row>
    <row r="5" spans="9:11" ht="15.75">
      <c r="I5" s="67" t="s">
        <v>179</v>
      </c>
      <c r="J5" s="67"/>
      <c r="K5" s="67"/>
    </row>
    <row r="7" ht="3.75" customHeight="1"/>
    <row r="8" spans="1:11" ht="12.75">
      <c r="A8" s="5"/>
      <c r="B8" s="127" t="s">
        <v>27</v>
      </c>
      <c r="C8" s="127"/>
      <c r="D8" s="127"/>
      <c r="E8" s="127"/>
      <c r="F8" s="127"/>
      <c r="G8" s="127"/>
      <c r="H8" s="127"/>
      <c r="I8" s="127"/>
      <c r="J8" s="66"/>
      <c r="K8" s="39"/>
    </row>
    <row r="9" spans="1:11" ht="12.75">
      <c r="A9" s="5"/>
      <c r="B9" s="142"/>
      <c r="C9" s="142"/>
      <c r="D9" s="142"/>
      <c r="E9" s="142"/>
      <c r="F9" s="142"/>
      <c r="G9" s="142"/>
      <c r="H9" s="142"/>
      <c r="I9" s="142"/>
      <c r="J9" s="79"/>
      <c r="K9" s="39"/>
    </row>
    <row r="10" spans="1:11" ht="27" customHeight="1">
      <c r="A10" s="107" t="s">
        <v>28</v>
      </c>
      <c r="B10" s="107" t="s">
        <v>166</v>
      </c>
      <c r="C10" s="107" t="s">
        <v>30</v>
      </c>
      <c r="D10" s="107" t="s">
        <v>25</v>
      </c>
      <c r="E10" s="107" t="s">
        <v>148</v>
      </c>
      <c r="F10" s="107"/>
      <c r="G10" s="107"/>
      <c r="H10" s="107"/>
      <c r="I10" s="107"/>
      <c r="J10" s="107"/>
      <c r="K10" s="107"/>
    </row>
    <row r="11" spans="1:11" ht="12.75">
      <c r="A11" s="107"/>
      <c r="B11" s="107"/>
      <c r="C11" s="107"/>
      <c r="D11" s="107"/>
      <c r="E11" s="107" t="s">
        <v>3</v>
      </c>
      <c r="F11" s="107" t="s">
        <v>4</v>
      </c>
      <c r="G11" s="107"/>
      <c r="H11" s="107"/>
      <c r="I11" s="107"/>
      <c r="J11" s="107"/>
      <c r="K11" s="107"/>
    </row>
    <row r="12" spans="1:11" ht="38.25" customHeight="1">
      <c r="A12" s="107"/>
      <c r="B12" s="107"/>
      <c r="C12" s="107"/>
      <c r="D12" s="107"/>
      <c r="E12" s="107"/>
      <c r="F12" s="40" t="s">
        <v>34</v>
      </c>
      <c r="G12" s="40" t="s">
        <v>35</v>
      </c>
      <c r="H12" s="40" t="s">
        <v>145</v>
      </c>
      <c r="I12" s="40" t="s">
        <v>146</v>
      </c>
      <c r="J12" s="40" t="s">
        <v>147</v>
      </c>
      <c r="K12" s="40" t="s">
        <v>169</v>
      </c>
    </row>
    <row r="13" spans="1:11" ht="16.5" customHeight="1">
      <c r="A13" s="135" t="s">
        <v>16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7"/>
    </row>
    <row r="14" spans="1:11" ht="12.75" customHeight="1">
      <c r="A14" s="184" t="s">
        <v>37</v>
      </c>
      <c r="B14" s="190" t="s">
        <v>219</v>
      </c>
      <c r="C14" s="108" t="s">
        <v>13</v>
      </c>
      <c r="D14" s="25" t="s">
        <v>7</v>
      </c>
      <c r="E14" s="26">
        <f>SUM(F14:K14)</f>
        <v>57763.713</v>
      </c>
      <c r="F14" s="26">
        <f aca="true" t="shared" si="0" ref="F14:K14">SUM(F15:F16)</f>
        <v>22020.113</v>
      </c>
      <c r="G14" s="26">
        <f t="shared" si="0"/>
        <v>19334</v>
      </c>
      <c r="H14" s="26">
        <f t="shared" si="0"/>
        <v>4102.4</v>
      </c>
      <c r="I14" s="26">
        <f t="shared" si="0"/>
        <v>4102.4</v>
      </c>
      <c r="J14" s="26">
        <f t="shared" si="0"/>
        <v>4102.4</v>
      </c>
      <c r="K14" s="26">
        <f t="shared" si="0"/>
        <v>4102.4</v>
      </c>
    </row>
    <row r="15" spans="1:11" ht="42.75" customHeight="1">
      <c r="A15" s="185"/>
      <c r="B15" s="191"/>
      <c r="C15" s="108"/>
      <c r="D15" s="25" t="s">
        <v>8</v>
      </c>
      <c r="E15" s="26">
        <f>SUM(F15:K15)</f>
        <v>28932.1</v>
      </c>
      <c r="F15" s="26">
        <f aca="true" t="shared" si="1" ref="F15:K16">F24</f>
        <v>14462.1</v>
      </c>
      <c r="G15" s="26">
        <f t="shared" si="1"/>
        <v>14470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</row>
    <row r="16" spans="1:11" ht="37.5" customHeight="1">
      <c r="A16" s="186"/>
      <c r="B16" s="192"/>
      <c r="C16" s="108"/>
      <c r="D16" s="25" t="s">
        <v>6</v>
      </c>
      <c r="E16" s="26">
        <f aca="true" t="shared" si="2" ref="E16:E22">SUM(F16:K16)</f>
        <v>28831.613000000005</v>
      </c>
      <c r="F16" s="26">
        <f t="shared" si="1"/>
        <v>7558.013</v>
      </c>
      <c r="G16" s="26">
        <f t="shared" si="1"/>
        <v>4864</v>
      </c>
      <c r="H16" s="26">
        <f t="shared" si="1"/>
        <v>4102.4</v>
      </c>
      <c r="I16" s="26">
        <f t="shared" si="1"/>
        <v>4102.4</v>
      </c>
      <c r="J16" s="26">
        <f t="shared" si="1"/>
        <v>4102.4</v>
      </c>
      <c r="K16" s="26">
        <f t="shared" si="1"/>
        <v>4102.4</v>
      </c>
    </row>
    <row r="17" spans="1:11" ht="30" customHeight="1" hidden="1">
      <c r="A17" s="143" t="s">
        <v>37</v>
      </c>
      <c r="B17" s="109" t="s">
        <v>173</v>
      </c>
      <c r="C17" s="112" t="s">
        <v>5</v>
      </c>
      <c r="D17" s="25" t="s">
        <v>7</v>
      </c>
      <c r="E17" s="26">
        <f t="shared" si="2"/>
        <v>15876.699999999999</v>
      </c>
      <c r="F17" s="26">
        <f aca="true" t="shared" si="3" ref="F17:K17">F18+F19</f>
        <v>15876.699999999999</v>
      </c>
      <c r="G17" s="26">
        <f t="shared" si="3"/>
        <v>0</v>
      </c>
      <c r="H17" s="26">
        <f t="shared" si="3"/>
        <v>0</v>
      </c>
      <c r="I17" s="26">
        <f t="shared" si="3"/>
        <v>0</v>
      </c>
      <c r="J17" s="26">
        <f t="shared" si="3"/>
        <v>0</v>
      </c>
      <c r="K17" s="26">
        <f t="shared" si="3"/>
        <v>0</v>
      </c>
    </row>
    <row r="18" spans="1:11" ht="33.75" customHeight="1" hidden="1">
      <c r="A18" s="144"/>
      <c r="B18" s="110"/>
      <c r="C18" s="113"/>
      <c r="D18" s="25" t="s">
        <v>8</v>
      </c>
      <c r="E18" s="26">
        <f t="shared" si="2"/>
        <v>15082.9</v>
      </c>
      <c r="F18" s="26">
        <v>15082.9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</row>
    <row r="19" spans="1:11" ht="31.5" customHeight="1" hidden="1">
      <c r="A19" s="145"/>
      <c r="B19" s="111"/>
      <c r="C19" s="114"/>
      <c r="D19" s="25" t="s">
        <v>6</v>
      </c>
      <c r="E19" s="26">
        <f t="shared" si="2"/>
        <v>793.8</v>
      </c>
      <c r="F19" s="26">
        <v>793.8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.5" customHeight="1" hidden="1">
      <c r="A20" s="143" t="s">
        <v>39</v>
      </c>
      <c r="B20" s="109" t="s">
        <v>174</v>
      </c>
      <c r="C20" s="112" t="s">
        <v>5</v>
      </c>
      <c r="D20" s="25" t="s">
        <v>7</v>
      </c>
      <c r="E20" s="26">
        <f t="shared" si="2"/>
        <v>15876.699999999999</v>
      </c>
      <c r="F20" s="26">
        <f aca="true" t="shared" si="4" ref="F20:K20">SUM(F21:F22)</f>
        <v>0</v>
      </c>
      <c r="G20" s="26">
        <f t="shared" si="4"/>
        <v>15876.699999999999</v>
      </c>
      <c r="H20" s="26">
        <f t="shared" si="4"/>
        <v>0</v>
      </c>
      <c r="I20" s="26">
        <f t="shared" si="4"/>
        <v>0</v>
      </c>
      <c r="J20" s="26">
        <f t="shared" si="4"/>
        <v>0</v>
      </c>
      <c r="K20" s="26">
        <f t="shared" si="4"/>
        <v>0</v>
      </c>
    </row>
    <row r="21" spans="1:11" ht="42" customHeight="1" hidden="1">
      <c r="A21" s="144"/>
      <c r="B21" s="110"/>
      <c r="C21" s="113"/>
      <c r="D21" s="25" t="s">
        <v>8</v>
      </c>
      <c r="E21" s="26">
        <f t="shared" si="2"/>
        <v>15082.9</v>
      </c>
      <c r="F21" s="26">
        <v>0</v>
      </c>
      <c r="G21" s="26">
        <v>15082.9</v>
      </c>
      <c r="H21" s="26">
        <v>0</v>
      </c>
      <c r="I21" s="26">
        <v>0</v>
      </c>
      <c r="J21" s="26">
        <v>0</v>
      </c>
      <c r="K21" s="26">
        <v>0</v>
      </c>
    </row>
    <row r="22" spans="1:11" ht="34.5" customHeight="1" hidden="1">
      <c r="A22" s="145"/>
      <c r="B22" s="111"/>
      <c r="C22" s="114"/>
      <c r="D22" s="25" t="s">
        <v>6</v>
      </c>
      <c r="E22" s="26">
        <f t="shared" si="2"/>
        <v>793.8</v>
      </c>
      <c r="F22" s="26">
        <v>0</v>
      </c>
      <c r="G22" s="26">
        <v>793.8</v>
      </c>
      <c r="H22" s="26">
        <v>0</v>
      </c>
      <c r="I22" s="26">
        <v>0</v>
      </c>
      <c r="J22" s="26">
        <v>0</v>
      </c>
      <c r="K22" s="26">
        <v>0</v>
      </c>
    </row>
    <row r="23" spans="1:11" ht="13.5" customHeight="1">
      <c r="A23" s="184" t="s">
        <v>192</v>
      </c>
      <c r="B23" s="190" t="s">
        <v>9</v>
      </c>
      <c r="C23" s="187" t="s">
        <v>206</v>
      </c>
      <c r="D23" s="25" t="s">
        <v>7</v>
      </c>
      <c r="E23" s="26">
        <f aca="true" t="shared" si="5" ref="E23:K23">SUM(E24:E25)</f>
        <v>57763.713</v>
      </c>
      <c r="F23" s="26">
        <f t="shared" si="5"/>
        <v>22020.113</v>
      </c>
      <c r="G23" s="26">
        <f t="shared" si="5"/>
        <v>19334</v>
      </c>
      <c r="H23" s="26">
        <f t="shared" si="5"/>
        <v>4102.4</v>
      </c>
      <c r="I23" s="26">
        <f t="shared" si="5"/>
        <v>4102.4</v>
      </c>
      <c r="J23" s="26">
        <f t="shared" si="5"/>
        <v>4102.4</v>
      </c>
      <c r="K23" s="26">
        <f t="shared" si="5"/>
        <v>4102.4</v>
      </c>
    </row>
    <row r="24" spans="1:11" ht="40.5" customHeight="1">
      <c r="A24" s="185"/>
      <c r="B24" s="191"/>
      <c r="C24" s="188"/>
      <c r="D24" s="25" t="s">
        <v>8</v>
      </c>
      <c r="E24" s="26">
        <f>SUM(F24:K24)</f>
        <v>28932.1</v>
      </c>
      <c r="F24" s="26">
        <v>14462.1</v>
      </c>
      <c r="G24" s="26">
        <v>14470</v>
      </c>
      <c r="H24" s="26">
        <v>0</v>
      </c>
      <c r="I24" s="26">
        <v>0</v>
      </c>
      <c r="J24" s="26">
        <v>0</v>
      </c>
      <c r="K24" s="26">
        <v>0</v>
      </c>
    </row>
    <row r="25" spans="1:11" ht="42.75" customHeight="1">
      <c r="A25" s="186"/>
      <c r="B25" s="191"/>
      <c r="C25" s="189"/>
      <c r="D25" s="25" t="s">
        <v>6</v>
      </c>
      <c r="E25" s="26">
        <f>SUM(F25:K25)</f>
        <v>28831.613000000005</v>
      </c>
      <c r="F25" s="26">
        <f>6764.713+761.2+32.1</f>
        <v>7558.013</v>
      </c>
      <c r="G25" s="105">
        <v>4864</v>
      </c>
      <c r="H25" s="26">
        <v>4102.4</v>
      </c>
      <c r="I25" s="26">
        <v>4102.4</v>
      </c>
      <c r="J25" s="26">
        <v>4102.4</v>
      </c>
      <c r="K25" s="26">
        <v>4102.4</v>
      </c>
    </row>
    <row r="26" spans="1:11" ht="18.75" customHeight="1">
      <c r="A26" s="122"/>
      <c r="B26" s="134" t="s">
        <v>11</v>
      </c>
      <c r="C26" s="123"/>
      <c r="D26" s="25" t="s">
        <v>7</v>
      </c>
      <c r="E26" s="26">
        <f aca="true" t="shared" si="6" ref="E26:K26">E27+E28</f>
        <v>57763.713</v>
      </c>
      <c r="F26" s="26">
        <f>F27+F28</f>
        <v>22020.113</v>
      </c>
      <c r="G26" s="26">
        <f>G27+G28</f>
        <v>19334</v>
      </c>
      <c r="H26" s="26">
        <f t="shared" si="6"/>
        <v>4102.4</v>
      </c>
      <c r="I26" s="26">
        <f t="shared" si="6"/>
        <v>4102.4</v>
      </c>
      <c r="J26" s="26">
        <f>J27+J28</f>
        <v>4102.4</v>
      </c>
      <c r="K26" s="26">
        <f t="shared" si="6"/>
        <v>4102.4</v>
      </c>
    </row>
    <row r="27" spans="1:11" ht="41.25" customHeight="1">
      <c r="A27" s="122"/>
      <c r="B27" s="134"/>
      <c r="C27" s="123"/>
      <c r="D27" s="25" t="s">
        <v>8</v>
      </c>
      <c r="E27" s="26">
        <f>SUM(F27:K27)</f>
        <v>28932.1</v>
      </c>
      <c r="F27" s="26">
        <f aca="true" t="shared" si="7" ref="F27:K28">F24</f>
        <v>14462.1</v>
      </c>
      <c r="G27" s="26">
        <f t="shared" si="7"/>
        <v>14470</v>
      </c>
      <c r="H27" s="26">
        <f t="shared" si="7"/>
        <v>0</v>
      </c>
      <c r="I27" s="26">
        <f t="shared" si="7"/>
        <v>0</v>
      </c>
      <c r="J27" s="26">
        <f t="shared" si="7"/>
        <v>0</v>
      </c>
      <c r="K27" s="26">
        <f t="shared" si="7"/>
        <v>0</v>
      </c>
    </row>
    <row r="28" spans="1:11" ht="38.25" customHeight="1">
      <c r="A28" s="122"/>
      <c r="B28" s="134"/>
      <c r="C28" s="123"/>
      <c r="D28" s="25" t="s">
        <v>6</v>
      </c>
      <c r="E28" s="26">
        <f>SUM(F28:K28)</f>
        <v>28831.613000000005</v>
      </c>
      <c r="F28" s="26">
        <f t="shared" si="7"/>
        <v>7558.013</v>
      </c>
      <c r="G28" s="26">
        <f t="shared" si="7"/>
        <v>4864</v>
      </c>
      <c r="H28" s="26">
        <f t="shared" si="7"/>
        <v>4102.4</v>
      </c>
      <c r="I28" s="26">
        <f t="shared" si="7"/>
        <v>4102.4</v>
      </c>
      <c r="J28" s="26">
        <f t="shared" si="7"/>
        <v>4102.4</v>
      </c>
      <c r="K28" s="26">
        <f t="shared" si="7"/>
        <v>4102.4</v>
      </c>
    </row>
    <row r="29" spans="1:11" ht="18" customHeight="1">
      <c r="A29" s="138" t="s">
        <v>12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40"/>
    </row>
    <row r="30" spans="1:11" ht="12.75" customHeight="1">
      <c r="A30" s="107" t="s">
        <v>28</v>
      </c>
      <c r="B30" s="107" t="s">
        <v>166</v>
      </c>
      <c r="C30" s="107" t="s">
        <v>30</v>
      </c>
      <c r="D30" s="107" t="s">
        <v>25</v>
      </c>
      <c r="E30" s="107" t="s">
        <v>2</v>
      </c>
      <c r="F30" s="107"/>
      <c r="G30" s="107"/>
      <c r="H30" s="107"/>
      <c r="I30" s="107"/>
      <c r="J30" s="107"/>
      <c r="K30" s="107"/>
    </row>
    <row r="31" spans="1:11" ht="12.75" customHeight="1">
      <c r="A31" s="107"/>
      <c r="B31" s="107"/>
      <c r="C31" s="107"/>
      <c r="D31" s="107"/>
      <c r="E31" s="107" t="s">
        <v>3</v>
      </c>
      <c r="F31" s="107" t="s">
        <v>4</v>
      </c>
      <c r="G31" s="107"/>
      <c r="H31" s="107"/>
      <c r="I31" s="107"/>
      <c r="J31" s="107"/>
      <c r="K31" s="107"/>
    </row>
    <row r="32" spans="1:11" ht="40.5" customHeight="1">
      <c r="A32" s="107"/>
      <c r="B32" s="107"/>
      <c r="C32" s="107"/>
      <c r="D32" s="107"/>
      <c r="E32" s="107"/>
      <c r="F32" s="40" t="s">
        <v>34</v>
      </c>
      <c r="G32" s="40" t="s">
        <v>35</v>
      </c>
      <c r="H32" s="40" t="s">
        <v>145</v>
      </c>
      <c r="I32" s="40" t="s">
        <v>146</v>
      </c>
      <c r="J32" s="40" t="s">
        <v>147</v>
      </c>
      <c r="K32" s="40" t="s">
        <v>169</v>
      </c>
    </row>
    <row r="33" spans="1:11" ht="87" customHeight="1">
      <c r="A33" s="34" t="s">
        <v>103</v>
      </c>
      <c r="B33" s="32" t="s">
        <v>220</v>
      </c>
      <c r="C33" s="35" t="s">
        <v>10</v>
      </c>
      <c r="D33" s="28" t="s">
        <v>6</v>
      </c>
      <c r="E33" s="27">
        <f aca="true" t="shared" si="8" ref="E33:E38">SUM(F33:K33)</f>
        <v>372448</v>
      </c>
      <c r="F33" s="27">
        <f>F34+F35+F36+F37</f>
        <v>61910.5</v>
      </c>
      <c r="G33" s="27">
        <f>SUM(G34:G37)</f>
        <v>43718.3</v>
      </c>
      <c r="H33" s="27">
        <f>H34+H35+H36+H37</f>
        <v>66704.8</v>
      </c>
      <c r="I33" s="27">
        <f>I34+I35+I36+I37</f>
        <v>66704.8</v>
      </c>
      <c r="J33" s="27">
        <f>J34+J35+J36+J37</f>
        <v>66704.8</v>
      </c>
      <c r="K33" s="26">
        <f>K34+K35+K36+K37</f>
        <v>66704.8</v>
      </c>
    </row>
    <row r="34" spans="1:11" ht="45" customHeight="1">
      <c r="A34" s="34" t="s">
        <v>209</v>
      </c>
      <c r="B34" s="33" t="s">
        <v>53</v>
      </c>
      <c r="C34" s="35" t="s">
        <v>10</v>
      </c>
      <c r="D34" s="28" t="s">
        <v>6</v>
      </c>
      <c r="E34" s="27">
        <f t="shared" si="8"/>
        <v>185533.09999999998</v>
      </c>
      <c r="F34" s="27">
        <v>32455.4</v>
      </c>
      <c r="G34" s="27">
        <v>13202.9</v>
      </c>
      <c r="H34" s="27">
        <v>34968.7</v>
      </c>
      <c r="I34" s="27">
        <v>34968.7</v>
      </c>
      <c r="J34" s="27">
        <v>34968.7</v>
      </c>
      <c r="K34" s="27">
        <v>34968.7</v>
      </c>
    </row>
    <row r="35" spans="1:11" ht="38.25">
      <c r="A35" s="34" t="s">
        <v>210</v>
      </c>
      <c r="B35" s="33" t="s">
        <v>54</v>
      </c>
      <c r="C35" s="35" t="s">
        <v>10</v>
      </c>
      <c r="D35" s="28" t="s">
        <v>6</v>
      </c>
      <c r="E35" s="27">
        <f t="shared" si="8"/>
        <v>148580.3</v>
      </c>
      <c r="F35" s="27">
        <v>23414.1</v>
      </c>
      <c r="G35" s="27">
        <v>24257</v>
      </c>
      <c r="H35" s="27">
        <v>25227.3</v>
      </c>
      <c r="I35" s="27">
        <v>25227.3</v>
      </c>
      <c r="J35" s="27">
        <v>25227.3</v>
      </c>
      <c r="K35" s="27">
        <v>25227.3</v>
      </c>
    </row>
    <row r="36" spans="1:11" ht="44.25" customHeight="1">
      <c r="A36" s="34" t="s">
        <v>211</v>
      </c>
      <c r="B36" s="33" t="s">
        <v>55</v>
      </c>
      <c r="C36" s="35" t="s">
        <v>10</v>
      </c>
      <c r="D36" s="28" t="s">
        <v>6</v>
      </c>
      <c r="E36" s="27">
        <f t="shared" si="8"/>
        <v>28334.5</v>
      </c>
      <c r="F36" s="27">
        <v>4465.1</v>
      </c>
      <c r="G36" s="27">
        <v>4625.8</v>
      </c>
      <c r="H36" s="27">
        <v>4810.9</v>
      </c>
      <c r="I36" s="27">
        <v>4810.9</v>
      </c>
      <c r="J36" s="27">
        <v>4810.9</v>
      </c>
      <c r="K36" s="27">
        <v>4810.9</v>
      </c>
    </row>
    <row r="37" spans="1:11" ht="43.5" customHeight="1">
      <c r="A37" s="34" t="s">
        <v>212</v>
      </c>
      <c r="B37" s="36" t="s">
        <v>42</v>
      </c>
      <c r="C37" s="35" t="s">
        <v>10</v>
      </c>
      <c r="D37" s="28" t="s">
        <v>6</v>
      </c>
      <c r="E37" s="27">
        <f t="shared" si="8"/>
        <v>10000.099999999999</v>
      </c>
      <c r="F37" s="27">
        <v>1575.9</v>
      </c>
      <c r="G37" s="27">
        <v>1632.6</v>
      </c>
      <c r="H37" s="27">
        <v>1697.9</v>
      </c>
      <c r="I37" s="27">
        <v>1697.9</v>
      </c>
      <c r="J37" s="27">
        <v>1697.9</v>
      </c>
      <c r="K37" s="27">
        <v>1697.9</v>
      </c>
    </row>
    <row r="38" spans="1:11" ht="45.75" customHeight="1">
      <c r="A38" s="10"/>
      <c r="B38" s="7" t="s">
        <v>14</v>
      </c>
      <c r="C38" s="7"/>
      <c r="D38" s="8" t="s">
        <v>6</v>
      </c>
      <c r="E38" s="9">
        <f t="shared" si="8"/>
        <v>372448</v>
      </c>
      <c r="F38" s="9">
        <f aca="true" t="shared" si="9" ref="F38:K38">F33</f>
        <v>61910.5</v>
      </c>
      <c r="G38" s="9">
        <f t="shared" si="9"/>
        <v>43718.3</v>
      </c>
      <c r="H38" s="9">
        <f t="shared" si="9"/>
        <v>66704.8</v>
      </c>
      <c r="I38" s="9">
        <f t="shared" si="9"/>
        <v>66704.8</v>
      </c>
      <c r="J38" s="9">
        <f t="shared" si="9"/>
        <v>66704.8</v>
      </c>
      <c r="K38" s="41">
        <f t="shared" si="9"/>
        <v>66704.8</v>
      </c>
    </row>
    <row r="39" spans="1:11" ht="21" customHeight="1">
      <c r="A39" s="116" t="s">
        <v>45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8"/>
    </row>
    <row r="40" spans="1:11" ht="51">
      <c r="A40" s="10" t="s">
        <v>96</v>
      </c>
      <c r="B40" s="11" t="s">
        <v>46</v>
      </c>
      <c r="C40" s="7" t="s">
        <v>10</v>
      </c>
      <c r="D40" s="8" t="s">
        <v>6</v>
      </c>
      <c r="E40" s="9">
        <f>E41+E45</f>
        <v>288967.4</v>
      </c>
      <c r="F40" s="9">
        <f aca="true" t="shared" si="10" ref="F40:K40">F41+F45</f>
        <v>47949.200000000004</v>
      </c>
      <c r="G40" s="9">
        <f t="shared" si="10"/>
        <v>48081.4</v>
      </c>
      <c r="H40" s="9">
        <f t="shared" si="10"/>
        <v>48234.200000000004</v>
      </c>
      <c r="I40" s="9">
        <f t="shared" si="10"/>
        <v>48234.200000000004</v>
      </c>
      <c r="J40" s="9">
        <f t="shared" si="10"/>
        <v>48234.200000000004</v>
      </c>
      <c r="K40" s="9">
        <f t="shared" si="10"/>
        <v>48234.200000000004</v>
      </c>
    </row>
    <row r="41" spans="1:11" ht="40.5" customHeight="1">
      <c r="A41" s="10" t="s">
        <v>213</v>
      </c>
      <c r="B41" s="17" t="s">
        <v>47</v>
      </c>
      <c r="C41" s="7" t="s">
        <v>10</v>
      </c>
      <c r="D41" s="8" t="s">
        <v>6</v>
      </c>
      <c r="E41" s="9">
        <f>SUM(F41:K41)</f>
        <v>23357.9</v>
      </c>
      <c r="F41" s="27">
        <v>3680.9</v>
      </c>
      <c r="G41" s="27">
        <v>3813.4</v>
      </c>
      <c r="H41" s="26">
        <v>3965.9</v>
      </c>
      <c r="I41" s="26">
        <v>3965.9</v>
      </c>
      <c r="J41" s="26">
        <v>3965.9</v>
      </c>
      <c r="K41" s="26">
        <v>3965.9</v>
      </c>
    </row>
    <row r="42" spans="1:11" ht="12.75" customHeight="1">
      <c r="A42" s="107" t="s">
        <v>28</v>
      </c>
      <c r="B42" s="107" t="s">
        <v>166</v>
      </c>
      <c r="C42" s="107" t="s">
        <v>30</v>
      </c>
      <c r="D42" s="107" t="s">
        <v>25</v>
      </c>
      <c r="E42" s="107" t="s">
        <v>2</v>
      </c>
      <c r="F42" s="107"/>
      <c r="G42" s="107"/>
      <c r="H42" s="107"/>
      <c r="I42" s="107"/>
      <c r="J42" s="107"/>
      <c r="K42" s="107"/>
    </row>
    <row r="43" spans="1:11" ht="12.75" customHeight="1">
      <c r="A43" s="107"/>
      <c r="B43" s="107"/>
      <c r="C43" s="107"/>
      <c r="D43" s="107"/>
      <c r="E43" s="107" t="s">
        <v>3</v>
      </c>
      <c r="F43" s="107" t="s">
        <v>4</v>
      </c>
      <c r="G43" s="107"/>
      <c r="H43" s="107"/>
      <c r="I43" s="107"/>
      <c r="J43" s="107"/>
      <c r="K43" s="107"/>
    </row>
    <row r="44" spans="1:11" ht="37.5" customHeight="1">
      <c r="A44" s="107"/>
      <c r="B44" s="107"/>
      <c r="C44" s="107"/>
      <c r="D44" s="107"/>
      <c r="E44" s="107"/>
      <c r="F44" s="40" t="s">
        <v>34</v>
      </c>
      <c r="G44" s="40" t="s">
        <v>35</v>
      </c>
      <c r="H44" s="40" t="s">
        <v>145</v>
      </c>
      <c r="I44" s="40" t="s">
        <v>146</v>
      </c>
      <c r="J44" s="40" t="s">
        <v>147</v>
      </c>
      <c r="K44" s="40" t="s">
        <v>169</v>
      </c>
    </row>
    <row r="45" spans="1:11" ht="38.25">
      <c r="A45" s="10" t="s">
        <v>214</v>
      </c>
      <c r="B45" s="17" t="s">
        <v>48</v>
      </c>
      <c r="C45" s="7" t="s">
        <v>10</v>
      </c>
      <c r="D45" s="8" t="s">
        <v>6</v>
      </c>
      <c r="E45" s="9">
        <f>SUM(F45:K45)</f>
        <v>265609.5</v>
      </c>
      <c r="F45" s="27">
        <v>44268.3</v>
      </c>
      <c r="G45" s="27">
        <v>44268</v>
      </c>
      <c r="H45" s="26">
        <v>44268.3</v>
      </c>
      <c r="I45" s="26">
        <v>44268.3</v>
      </c>
      <c r="J45" s="26">
        <v>44268.3</v>
      </c>
      <c r="K45" s="41">
        <v>44268.3</v>
      </c>
    </row>
    <row r="46" spans="1:11" ht="38.25">
      <c r="A46" s="10"/>
      <c r="B46" s="7" t="s">
        <v>15</v>
      </c>
      <c r="C46" s="7" t="s">
        <v>10</v>
      </c>
      <c r="D46" s="8" t="s">
        <v>6</v>
      </c>
      <c r="E46" s="9">
        <f>SUM(F46:K46)</f>
        <v>288967.4</v>
      </c>
      <c r="F46" s="9">
        <f aca="true" t="shared" si="11" ref="F46:K46">F40</f>
        <v>47949.200000000004</v>
      </c>
      <c r="G46" s="9">
        <f t="shared" si="11"/>
        <v>48081.4</v>
      </c>
      <c r="H46" s="41">
        <f t="shared" si="11"/>
        <v>48234.200000000004</v>
      </c>
      <c r="I46" s="41">
        <f t="shared" si="11"/>
        <v>48234.200000000004</v>
      </c>
      <c r="J46" s="41">
        <f t="shared" si="11"/>
        <v>48234.200000000004</v>
      </c>
      <c r="K46" s="41">
        <f t="shared" si="11"/>
        <v>48234.200000000004</v>
      </c>
    </row>
    <row r="47" spans="1:11" ht="12.75">
      <c r="A47" s="119"/>
      <c r="B47" s="130" t="s">
        <v>49</v>
      </c>
      <c r="C47" s="133"/>
      <c r="D47" s="8" t="s">
        <v>7</v>
      </c>
      <c r="E47" s="9">
        <f aca="true" t="shared" si="12" ref="E47:K47">E48+E49</f>
        <v>719179.113</v>
      </c>
      <c r="F47" s="9">
        <f t="shared" si="12"/>
        <v>131879.81300000002</v>
      </c>
      <c r="G47" s="9">
        <f t="shared" si="12"/>
        <v>111133.70000000001</v>
      </c>
      <c r="H47" s="41">
        <f t="shared" si="12"/>
        <v>119041.4</v>
      </c>
      <c r="I47" s="41">
        <f t="shared" si="12"/>
        <v>119041.4</v>
      </c>
      <c r="J47" s="41">
        <f>J48+J49</f>
        <v>119041.4</v>
      </c>
      <c r="K47" s="41">
        <f t="shared" si="12"/>
        <v>119041.4</v>
      </c>
    </row>
    <row r="48" spans="1:11" ht="38.25">
      <c r="A48" s="120"/>
      <c r="B48" s="131"/>
      <c r="C48" s="133"/>
      <c r="D48" s="8" t="s">
        <v>8</v>
      </c>
      <c r="E48" s="9">
        <f>SUM(F48:K48)</f>
        <v>28932.1</v>
      </c>
      <c r="F48" s="9">
        <f aca="true" t="shared" si="13" ref="F48:K48">F27</f>
        <v>14462.1</v>
      </c>
      <c r="G48" s="9">
        <f t="shared" si="13"/>
        <v>14470</v>
      </c>
      <c r="H48" s="41">
        <f t="shared" si="13"/>
        <v>0</v>
      </c>
      <c r="I48" s="41">
        <f t="shared" si="13"/>
        <v>0</v>
      </c>
      <c r="J48" s="41">
        <f t="shared" si="13"/>
        <v>0</v>
      </c>
      <c r="K48" s="41">
        <f t="shared" si="13"/>
        <v>0</v>
      </c>
    </row>
    <row r="49" spans="1:11" ht="38.25">
      <c r="A49" s="121"/>
      <c r="B49" s="132"/>
      <c r="C49" s="133"/>
      <c r="D49" s="8" t="s">
        <v>6</v>
      </c>
      <c r="E49" s="9">
        <f>SUM(F49:K49)</f>
        <v>690247.013</v>
      </c>
      <c r="F49" s="9">
        <f aca="true" t="shared" si="14" ref="F49:K49">F28+F38+F46</f>
        <v>117417.71300000002</v>
      </c>
      <c r="G49" s="9">
        <f t="shared" si="14"/>
        <v>96663.70000000001</v>
      </c>
      <c r="H49" s="41">
        <f t="shared" si="14"/>
        <v>119041.4</v>
      </c>
      <c r="I49" s="41">
        <f t="shared" si="14"/>
        <v>119041.4</v>
      </c>
      <c r="J49" s="41">
        <f t="shared" si="14"/>
        <v>119041.4</v>
      </c>
      <c r="K49" s="41">
        <f t="shared" si="14"/>
        <v>119041.4</v>
      </c>
    </row>
    <row r="51" spans="4:6" ht="12.75">
      <c r="D51" s="182" t="s">
        <v>13</v>
      </c>
      <c r="E51" s="183"/>
      <c r="F51" s="104"/>
    </row>
  </sheetData>
  <sheetProtection/>
  <mergeCells count="47">
    <mergeCell ref="G1:K1"/>
    <mergeCell ref="G2:K2"/>
    <mergeCell ref="G3:K3"/>
    <mergeCell ref="A13:K13"/>
    <mergeCell ref="A14:A16"/>
    <mergeCell ref="B14:B16"/>
    <mergeCell ref="C14:C16"/>
    <mergeCell ref="B8:I9"/>
    <mergeCell ref="A10:A12"/>
    <mergeCell ref="B10:B12"/>
    <mergeCell ref="C10:C12"/>
    <mergeCell ref="D10:D12"/>
    <mergeCell ref="E10:K10"/>
    <mergeCell ref="E11:E12"/>
    <mergeCell ref="F11:K11"/>
    <mergeCell ref="A26:A28"/>
    <mergeCell ref="B26:B28"/>
    <mergeCell ref="C26:C28"/>
    <mergeCell ref="A17:A19"/>
    <mergeCell ref="B17:B19"/>
    <mergeCell ref="C17:C19"/>
    <mergeCell ref="A20:A22"/>
    <mergeCell ref="A23:A25"/>
    <mergeCell ref="E42:K42"/>
    <mergeCell ref="E43:E44"/>
    <mergeCell ref="F43:K43"/>
    <mergeCell ref="C23:C25"/>
    <mergeCell ref="A29:K29"/>
    <mergeCell ref="B23:B25"/>
    <mergeCell ref="A30:A32"/>
    <mergeCell ref="D51:E51"/>
    <mergeCell ref="A39:K39"/>
    <mergeCell ref="A47:A49"/>
    <mergeCell ref="B47:B49"/>
    <mergeCell ref="C47:C49"/>
    <mergeCell ref="C20:C22"/>
    <mergeCell ref="A42:A44"/>
    <mergeCell ref="B42:B44"/>
    <mergeCell ref="C42:C44"/>
    <mergeCell ref="D42:D44"/>
    <mergeCell ref="B20:B22"/>
    <mergeCell ref="B30:B32"/>
    <mergeCell ref="C30:C32"/>
    <mergeCell ref="D30:D32"/>
    <mergeCell ref="E30:K30"/>
    <mergeCell ref="E31:E32"/>
    <mergeCell ref="F31:K3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3"/>
  <sheetViews>
    <sheetView view="pageLayout" workbookViewId="0" topLeftCell="A1">
      <selection activeCell="A4" sqref="A4:C4"/>
    </sheetView>
  </sheetViews>
  <sheetFormatPr defaultColWidth="9.140625" defaultRowHeight="12.75"/>
  <cols>
    <col min="1" max="1" width="6.140625" style="0" customWidth="1"/>
    <col min="2" max="2" width="40.57421875" style="0" customWidth="1"/>
    <col min="3" max="3" width="42.140625" style="0" customWidth="1"/>
  </cols>
  <sheetData>
    <row r="2" ht="15.75">
      <c r="C2" s="87" t="s">
        <v>180</v>
      </c>
    </row>
    <row r="4" spans="1:3" ht="38.25" customHeight="1">
      <c r="A4" s="146" t="s">
        <v>154</v>
      </c>
      <c r="B4" s="146"/>
      <c r="C4" s="146"/>
    </row>
    <row r="5" spans="1:3" ht="12.75" hidden="1">
      <c r="A5" s="61"/>
      <c r="B5" s="61"/>
      <c r="C5" s="61"/>
    </row>
    <row r="6" spans="1:3" ht="12.75">
      <c r="A6" s="61"/>
      <c r="B6" s="61"/>
      <c r="C6" s="61"/>
    </row>
    <row r="7" spans="1:3" ht="12.75">
      <c r="A7" s="72" t="s">
        <v>113</v>
      </c>
      <c r="B7" s="72" t="s">
        <v>155</v>
      </c>
      <c r="C7" s="72" t="s">
        <v>156</v>
      </c>
    </row>
    <row r="8" spans="1:3" ht="12.75">
      <c r="A8" s="73">
        <v>1</v>
      </c>
      <c r="B8" s="73">
        <v>2</v>
      </c>
      <c r="C8" s="73">
        <v>3</v>
      </c>
    </row>
    <row r="9" spans="1:3" ht="66">
      <c r="A9" s="52">
        <v>1</v>
      </c>
      <c r="B9" s="74" t="s">
        <v>157</v>
      </c>
      <c r="C9" s="75" t="s">
        <v>158</v>
      </c>
    </row>
    <row r="10" spans="1:3" ht="49.5">
      <c r="A10" s="149">
        <v>2</v>
      </c>
      <c r="B10" s="193" t="s">
        <v>159</v>
      </c>
      <c r="C10" s="76" t="s">
        <v>160</v>
      </c>
    </row>
    <row r="11" spans="1:3" ht="49.5">
      <c r="A11" s="149"/>
      <c r="B11" s="194"/>
      <c r="C11" s="77" t="s">
        <v>161</v>
      </c>
    </row>
    <row r="13" spans="1:3" ht="12.75">
      <c r="A13" s="128" t="s">
        <v>13</v>
      </c>
      <c r="B13" s="129"/>
      <c r="C13" s="129"/>
    </row>
  </sheetData>
  <sheetProtection/>
  <mergeCells count="4">
    <mergeCell ref="A4:C4"/>
    <mergeCell ref="A13:C13"/>
    <mergeCell ref="B10:B11"/>
    <mergeCell ref="A10:A11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view="pageLayout" workbookViewId="0" topLeftCell="A1">
      <selection activeCell="E21" sqref="E21"/>
    </sheetView>
  </sheetViews>
  <sheetFormatPr defaultColWidth="9.140625" defaultRowHeight="12.75"/>
  <cols>
    <col min="1" max="1" width="6.00390625" style="0" customWidth="1"/>
    <col min="2" max="2" width="0" style="0" hidden="1" customWidth="1"/>
    <col min="3" max="3" width="30.140625" style="0" customWidth="1"/>
    <col min="4" max="5" width="13.28125" style="0" customWidth="1"/>
    <col min="6" max="6" width="26.421875" style="0" customWidth="1"/>
  </cols>
  <sheetData>
    <row r="1" ht="15.75">
      <c r="F1" s="87" t="s">
        <v>181</v>
      </c>
    </row>
    <row r="4" spans="1:6" ht="12.75">
      <c r="A4" s="195" t="s">
        <v>222</v>
      </c>
      <c r="B4" s="195"/>
      <c r="C4" s="195"/>
      <c r="D4" s="195"/>
      <c r="E4" s="195"/>
      <c r="F4" s="195"/>
    </row>
    <row r="5" spans="1:6" ht="12.75">
      <c r="A5" s="196" t="s">
        <v>13</v>
      </c>
      <c r="B5" s="196"/>
      <c r="C5" s="196"/>
      <c r="D5" s="196"/>
      <c r="E5" s="196"/>
      <c r="F5" s="196"/>
    </row>
    <row r="6" spans="1:6" ht="0.75" customHeight="1">
      <c r="A6" s="16"/>
      <c r="B6" s="16"/>
      <c r="C6" s="16"/>
      <c r="D6" s="16"/>
      <c r="E6" s="16"/>
      <c r="F6" s="22"/>
    </row>
    <row r="7" spans="1:6" ht="76.5">
      <c r="A7" s="12" t="s">
        <v>17</v>
      </c>
      <c r="B7" s="12" t="s">
        <v>18</v>
      </c>
      <c r="C7" s="12" t="s">
        <v>19</v>
      </c>
      <c r="D7" s="12" t="s">
        <v>20</v>
      </c>
      <c r="E7" s="12" t="s">
        <v>21</v>
      </c>
      <c r="F7" s="23" t="s">
        <v>22</v>
      </c>
    </row>
    <row r="8" spans="1:6" ht="12.75">
      <c r="A8" s="12">
        <v>1</v>
      </c>
      <c r="B8" s="12">
        <v>2</v>
      </c>
      <c r="C8" s="12">
        <v>2</v>
      </c>
      <c r="D8" s="12">
        <v>3</v>
      </c>
      <c r="E8" s="12">
        <v>4</v>
      </c>
      <c r="F8" s="12">
        <v>5</v>
      </c>
    </row>
    <row r="9" spans="1:6" ht="12.75">
      <c r="A9" s="43" t="s">
        <v>13</v>
      </c>
      <c r="B9" s="13"/>
      <c r="C9" s="14" t="s">
        <v>13</v>
      </c>
      <c r="D9" s="21" t="s">
        <v>13</v>
      </c>
      <c r="E9" s="15" t="s">
        <v>13</v>
      </c>
      <c r="F9" s="24" t="s">
        <v>13</v>
      </c>
    </row>
    <row r="10" spans="1:6" ht="12.75">
      <c r="A10" s="43" t="s">
        <v>13</v>
      </c>
      <c r="B10" s="13"/>
      <c r="C10" s="14" t="s">
        <v>13</v>
      </c>
      <c r="D10" s="21" t="s">
        <v>13</v>
      </c>
      <c r="E10" s="15" t="s">
        <v>13</v>
      </c>
      <c r="F10" s="24" t="s">
        <v>13</v>
      </c>
    </row>
    <row r="11" spans="1:6" ht="12.75">
      <c r="A11" s="43" t="s">
        <v>13</v>
      </c>
      <c r="B11" s="13"/>
      <c r="C11" s="14" t="s">
        <v>13</v>
      </c>
      <c r="D11" s="21" t="s">
        <v>13</v>
      </c>
      <c r="E11" s="15" t="s">
        <v>13</v>
      </c>
      <c r="F11" s="24" t="s">
        <v>13</v>
      </c>
    </row>
    <row r="12" spans="1:6" ht="12.75">
      <c r="A12" s="43" t="s">
        <v>13</v>
      </c>
      <c r="B12" s="13"/>
      <c r="C12" s="14" t="s">
        <v>13</v>
      </c>
      <c r="D12" s="21" t="s">
        <v>13</v>
      </c>
      <c r="E12" s="15" t="s">
        <v>13</v>
      </c>
      <c r="F12" s="24" t="s">
        <v>13</v>
      </c>
    </row>
    <row r="13" spans="1:6" ht="30.75" customHeight="1">
      <c r="A13" s="197" t="s">
        <v>221</v>
      </c>
      <c r="B13" s="198"/>
      <c r="C13" s="198"/>
      <c r="D13" s="198"/>
      <c r="E13" s="198"/>
      <c r="F13" s="198"/>
    </row>
    <row r="14" spans="1:6" ht="12.75">
      <c r="A14" s="1"/>
      <c r="B14" s="1"/>
      <c r="C14" s="1"/>
      <c r="D14" s="20" t="s">
        <v>13</v>
      </c>
      <c r="E14" s="19"/>
      <c r="F14" s="60"/>
    </row>
    <row r="28" ht="12.75">
      <c r="F28" s="103"/>
    </row>
  </sheetData>
  <sheetProtection/>
  <mergeCells count="3">
    <mergeCell ref="A4:F4"/>
    <mergeCell ref="A5:F5"/>
    <mergeCell ref="A13:F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zinevichav</dc:creator>
  <cp:keywords/>
  <dc:description/>
  <cp:lastModifiedBy>Зиневич</cp:lastModifiedBy>
  <cp:lastPrinted>2019-03-29T11:06:56Z</cp:lastPrinted>
  <dcterms:created xsi:type="dcterms:W3CDTF">2014-02-14T10:26:29Z</dcterms:created>
  <dcterms:modified xsi:type="dcterms:W3CDTF">2019-04-01T05:45:29Z</dcterms:modified>
  <cp:category/>
  <cp:version/>
  <cp:contentType/>
  <cp:contentStatus/>
</cp:coreProperties>
</file>