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840" windowWidth="19440" windowHeight="11295"/>
  </bookViews>
  <sheets>
    <sheet name="Лот 1" sheetId="1" r:id="rId1"/>
  </sheets>
  <calcPr calcId="144525"/>
</workbook>
</file>

<file path=xl/calcChain.xml><?xml version="1.0" encoding="utf-8"?>
<calcChain xmlns="http://schemas.openxmlformats.org/spreadsheetml/2006/main">
  <c r="AA62" i="1" l="1"/>
  <c r="P37" i="1" l="1"/>
  <c r="P36" i="1"/>
  <c r="P24" i="1"/>
  <c r="P70" i="1" l="1"/>
  <c r="AA70" i="1" s="1"/>
  <c r="P61" i="1"/>
  <c r="AA61" i="1" s="1"/>
  <c r="P60" i="1"/>
  <c r="AA60" i="1" s="1"/>
  <c r="P59" i="1"/>
  <c r="Q59" i="1" s="1"/>
  <c r="P58" i="1"/>
  <c r="AA58" i="1" s="1"/>
  <c r="P57" i="1"/>
  <c r="Q57" i="1" s="1"/>
  <c r="P56" i="1"/>
  <c r="AA56" i="1" s="1"/>
  <c r="P55" i="1"/>
  <c r="AA55" i="1" s="1"/>
  <c r="P54" i="1"/>
  <c r="AA54" i="1" s="1"/>
  <c r="P53" i="1"/>
  <c r="AA53" i="1" s="1"/>
  <c r="Q60" i="1" l="1"/>
  <c r="Q61" i="1"/>
  <c r="AA57" i="1"/>
  <c r="Q55" i="1"/>
  <c r="AA59" i="1"/>
  <c r="Q58" i="1"/>
  <c r="Q53" i="1"/>
  <c r="Q56" i="1"/>
  <c r="Q54" i="1"/>
  <c r="P77" i="1"/>
  <c r="P78" i="1"/>
  <c r="P79" i="1"/>
  <c r="P76" i="1"/>
  <c r="P73" i="1"/>
  <c r="AA73" i="1" s="1"/>
  <c r="P45" i="1"/>
  <c r="AA45" i="1" s="1"/>
  <c r="AA77" i="1" l="1"/>
  <c r="AA78" i="1"/>
  <c r="AA79" i="1"/>
  <c r="AA76" i="1"/>
  <c r="P46" i="1" l="1"/>
  <c r="AA46" i="1" s="1"/>
  <c r="P47" i="1"/>
  <c r="AA47" i="1" s="1"/>
  <c r="P48" i="1"/>
  <c r="AA48" i="1" s="1"/>
  <c r="P49" i="1"/>
  <c r="AA49" i="1" s="1"/>
  <c r="P50" i="1"/>
  <c r="AA50" i="1" s="1"/>
  <c r="AA80" i="1"/>
  <c r="P66" i="1" l="1"/>
  <c r="AA66" i="1" s="1"/>
  <c r="P67" i="1" l="1"/>
  <c r="P65" i="1"/>
  <c r="AA67" i="1" l="1"/>
  <c r="Q67" i="1"/>
  <c r="AA65" i="1"/>
  <c r="Q65" i="1"/>
  <c r="AA68" i="1" l="1"/>
  <c r="Q26" i="1" l="1"/>
  <c r="Q23" i="1"/>
  <c r="P42" i="1" l="1"/>
  <c r="P41" i="1"/>
  <c r="P40" i="1"/>
  <c r="P33" i="1"/>
  <c r="P32" i="1"/>
  <c r="P31" i="1"/>
  <c r="P27" i="1"/>
  <c r="U24" i="1"/>
  <c r="V24" i="1" s="1"/>
  <c r="AA24" i="1"/>
  <c r="P30" i="1" l="1"/>
  <c r="AA30" i="1" s="1"/>
  <c r="Q24" i="1"/>
  <c r="Q27" i="1"/>
  <c r="AA27" i="1"/>
  <c r="AA28" i="1" s="1"/>
  <c r="Q31" i="1"/>
  <c r="AA31" i="1"/>
  <c r="Q33" i="1"/>
  <c r="AA33" i="1"/>
  <c r="Q37" i="1"/>
  <c r="AA37" i="1"/>
  <c r="Q41" i="1"/>
  <c r="AA41" i="1"/>
  <c r="Q32" i="1"/>
  <c r="AA32" i="1"/>
  <c r="Q36" i="1"/>
  <c r="AA36" i="1"/>
  <c r="Q40" i="1"/>
  <c r="AA40" i="1"/>
  <c r="Q42" i="1"/>
  <c r="AA42" i="1"/>
  <c r="Q45" i="1"/>
  <c r="Q30" i="1" l="1"/>
  <c r="AA38" i="1"/>
  <c r="AA34" i="1"/>
  <c r="AA43" i="1"/>
  <c r="AA25" i="1"/>
  <c r="AA51" i="1"/>
</calcChain>
</file>

<file path=xl/sharedStrings.xml><?xml version="1.0" encoding="utf-8"?>
<sst xmlns="http://schemas.openxmlformats.org/spreadsheetml/2006/main" count="172" uniqueCount="112">
  <si>
    <t>Населенный пункт</t>
  </si>
  <si>
    <t>Общая площадь  жилых помещений</t>
  </si>
  <si>
    <t>Этажность</t>
  </si>
  <si>
    <t>Наименование УК, ТСЖ</t>
  </si>
  <si>
    <t>Кол-во 1-комнатных квартир</t>
  </si>
  <si>
    <t>Кол-во 2-комнатных квартир</t>
  </si>
  <si>
    <t>Кол-во 3-комнатных квартир</t>
  </si>
  <si>
    <t>Кол-во 4-комнатных квартир</t>
  </si>
  <si>
    <t>Материал стен</t>
  </si>
  <si>
    <t>7-й мкр, д, 16</t>
  </si>
  <si>
    <t>7-й мкр, д, 17</t>
  </si>
  <si>
    <t>7-й мкр, д, 19</t>
  </si>
  <si>
    <t>7-й мкр, д, 20</t>
  </si>
  <si>
    <t>7-й мкр, д, 23</t>
  </si>
  <si>
    <t>7-й мкр, д, 24</t>
  </si>
  <si>
    <t>Мирный мкр, д, 1а</t>
  </si>
  <si>
    <t>Мирный мкр, д, 2а</t>
  </si>
  <si>
    <t>Мирный мкр, д, 3</t>
  </si>
  <si>
    <t>Мирный мкр, д, 3а</t>
  </si>
  <si>
    <t>Молодежный кв-л, д, 4</t>
  </si>
  <si>
    <t>Сухарева ул, д, 3а</t>
  </si>
  <si>
    <t>№</t>
  </si>
  <si>
    <t xml:space="preserve">обеспечение санитарного состояния лестничных площадок </t>
  </si>
  <si>
    <t xml:space="preserve">обеспечение санитарного состояния придомовой территории </t>
  </si>
  <si>
    <t xml:space="preserve">обслу-
живание
авто-номной
котель-
ной
</t>
  </si>
  <si>
    <t xml:space="preserve">обслу-
живание
домофо-нов
</t>
  </si>
  <si>
    <t xml:space="preserve"> перечень коммунальных услуг, предоставляемых управляющей организацией в порядке, установленном законодательством Российской Федерации
</t>
  </si>
  <si>
    <t>в том числе</t>
  </si>
  <si>
    <t>Размер платы объекта в месяц (руб)</t>
  </si>
  <si>
    <t xml:space="preserve">г. Белоярский </t>
  </si>
  <si>
    <t>ЮКЭК</t>
  </si>
  <si>
    <t>СИТ</t>
  </si>
  <si>
    <t>Лот № 4</t>
  </si>
  <si>
    <t>Лот № 5</t>
  </si>
  <si>
    <t>Лот № 6</t>
  </si>
  <si>
    <t>Лот № 7</t>
  </si>
  <si>
    <t>РСД</t>
  </si>
  <si>
    <t>Лот № 8</t>
  </si>
  <si>
    <t>Лот № 9</t>
  </si>
  <si>
    <t>Лот № 10</t>
  </si>
  <si>
    <t xml:space="preserve">техническое обслуживание внутридомового электросилового оборудования
</t>
  </si>
  <si>
    <t xml:space="preserve">вывоз твердых бытовых отхо -
дов
</t>
  </si>
  <si>
    <t xml:space="preserve">обслу-живание лифтов
</t>
  </si>
  <si>
    <t xml:space="preserve">обслу-живание общедо-мовых приборов учета
</t>
  </si>
  <si>
    <t>к извещению о проведении открытого конкурса</t>
  </si>
  <si>
    <t xml:space="preserve">ПРИЛОЖЕНИЕ №2 </t>
  </si>
  <si>
    <t>по отбору управляющей организации для управ-</t>
  </si>
  <si>
    <t>ления многоквартирными домами, расположен-</t>
  </si>
  <si>
    <t>ными на территории Белоярского района</t>
  </si>
  <si>
    <t>Размер платы за содержание и ремонт жилого помещения руб/м2 в месяц</t>
  </si>
  <si>
    <t>РАЗМЕР ПЛАТЫ ЗА СОДЕРЖАНИЕ И РЕМОНТ ЖИЛОГО ПОМЕЩЕНИЯ</t>
  </si>
  <si>
    <t>Адрес МКД</t>
  </si>
  <si>
    <t xml:space="preserve">текущий ремонт общего имущества р/м2
</t>
  </si>
  <si>
    <t>содержание общего имущества р/м2</t>
  </si>
  <si>
    <t>Размер платы объекта в год      (руб)</t>
  </si>
  <si>
    <t>Общая площадь жилых и нежилых помещений               м2</t>
  </si>
  <si>
    <t xml:space="preserve">                                       Приложение №3</t>
  </si>
  <si>
    <t>Размер обеспечения заявки составляет                                    руб</t>
  </si>
  <si>
    <t xml:space="preserve">                       РАЗМЕР ОБЕСПЕЧЕНИЯ ЗАЯВКИ</t>
  </si>
  <si>
    <t xml:space="preserve">                      ИТОГО ПО ЛОТУ № 4:</t>
  </si>
  <si>
    <t xml:space="preserve">                      ИТОГО ПО ЛОТУ № 5:</t>
  </si>
  <si>
    <t xml:space="preserve">                      ИТОГО ПО ЛОТУ № 6:</t>
  </si>
  <si>
    <t xml:space="preserve">                      ИТОГО ПО ЛОТУ № 7:</t>
  </si>
  <si>
    <t xml:space="preserve">                      ИТОГО ПО ЛОТУ № 8:</t>
  </si>
  <si>
    <t xml:space="preserve">                      ИТОГО ПО ЛОТУ № 9:</t>
  </si>
  <si>
    <t xml:space="preserve">                      ИТОГО ПО ЛОТУ № 10:</t>
  </si>
  <si>
    <t>Мирный кв-л, д.41</t>
  </si>
  <si>
    <t>Мирный кв-л, д.43</t>
  </si>
  <si>
    <t>Мирный кв-л, д.44</t>
  </si>
  <si>
    <t>0,05 * руб\м2 * м2  =  рублей  -  размер обеспечения заявки</t>
  </si>
  <si>
    <t>0,05   -   5%  (п.14 «общие положения» постановления от Правительства РФ от 6 февраля 2006г.)</t>
  </si>
  <si>
    <t>Утверждаю</t>
  </si>
  <si>
    <t>дата утверждения</t>
  </si>
  <si>
    <t>начальник управления жилищно-</t>
  </si>
  <si>
    <t>коммунального хозяйства</t>
  </si>
  <si>
    <t>___________________А.А.Орлов</t>
  </si>
  <si>
    <t xml:space="preserve">   г.Белоярский, ул. Центральная, д.  9</t>
  </si>
  <si>
    <t>телефон 8-34670-2-38-04, факс 4-14-57</t>
  </si>
  <si>
    <t xml:space="preserve">             дата утверждения</t>
  </si>
  <si>
    <t>Администрация Белоярского  района</t>
  </si>
  <si>
    <t>администрации Белоярского района</t>
  </si>
  <si>
    <t>Сухарева ул, д. 2а</t>
  </si>
  <si>
    <t xml:space="preserve">    628161, Тюменская область</t>
  </si>
  <si>
    <t>СУ-966, д. 7</t>
  </si>
  <si>
    <t>Сухарева ул, д. 1а</t>
  </si>
  <si>
    <t>Сухарева ул, д, 4а</t>
  </si>
  <si>
    <t>Сухарева ул, д. 5а</t>
  </si>
  <si>
    <t>Сухарева ул, д, 6а</t>
  </si>
  <si>
    <t>СУ - 966, д. 8</t>
  </si>
  <si>
    <t>СУ - 966, д. 34</t>
  </si>
  <si>
    <t>СУ - 966, д. 35</t>
  </si>
  <si>
    <t>СУ - 966, д. 37</t>
  </si>
  <si>
    <t>Лот № 1</t>
  </si>
  <si>
    <t>Лот № 2</t>
  </si>
  <si>
    <t>"___"_________________2019 год</t>
  </si>
  <si>
    <t xml:space="preserve">                      ИТОГО ПО ЛОТУ № 1:</t>
  </si>
  <si>
    <t xml:space="preserve">                      ИТОГО ПО ЛОТУ № 2:</t>
  </si>
  <si>
    <t>Лот № 3</t>
  </si>
  <si>
    <t xml:space="preserve">                      ИТОГО ПО ЛОТУ № 3:</t>
  </si>
  <si>
    <t>Южный кв-л, д, 1</t>
  </si>
  <si>
    <t>ЖКС</t>
  </si>
  <si>
    <t>Южный кв-л, д, 2</t>
  </si>
  <si>
    <t>Южный кв-л, д, 3</t>
  </si>
  <si>
    <t>Южный кв-л, д, 4</t>
  </si>
  <si>
    <t>Южный кв-л, д, 5</t>
  </si>
  <si>
    <t>Южный кв-л, д, 6</t>
  </si>
  <si>
    <t>Южный кв-л, д, 7</t>
  </si>
  <si>
    <t>Южный кв-л, д, 8</t>
  </si>
  <si>
    <t>Южный кв-л, д, 9</t>
  </si>
  <si>
    <t>Спортивный кв-л, д, 4</t>
  </si>
  <si>
    <t>Лот № 11</t>
  </si>
  <si>
    <t xml:space="preserve">                      ИТОГО ПО ЛОТУ № 11: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</si>
</sst>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>
      <alignment horizontal="left"/>
    </xf>
  </cellStyleXfs>
  <cellXfs count="138">
    <xf numFmtId="0" fontId="0" fillId="0" borderId="0" xfId="0"/>
    <xf numFmtId="0" fontId="2" fillId="0" borderId="0" xfId="0" applyFont="1" applyAlignment="1"/>
    <xf numFmtId="0" fontId="2" fillId="0" borderId="0" xfId="0" applyFont="1" applyFill="1" applyAlignment="1"/>
    <xf numFmtId="1" fontId="2" fillId="0" borderId="0" xfId="0" applyNumberFormat="1" applyFont="1" applyAlignment="1"/>
    <xf numFmtId="0" fontId="2" fillId="0" borderId="0" xfId="0" applyFont="1"/>
    <xf numFmtId="0" fontId="3" fillId="0" borderId="0" xfId="0" applyFont="1" applyAlignment="1"/>
    <xf numFmtId="0" fontId="3" fillId="0" borderId="0" xfId="0" applyFont="1" applyFill="1" applyAlignment="1"/>
    <xf numFmtId="0" fontId="4" fillId="0" borderId="0" xfId="0" applyFont="1" applyAlignment="1"/>
    <xf numFmtId="0" fontId="4" fillId="0" borderId="0" xfId="0" applyFont="1" applyFill="1" applyAlignment="1"/>
    <xf numFmtId="0" fontId="0" fillId="0" borderId="0" xfId="0" applyAlignment="1"/>
    <xf numFmtId="0" fontId="6" fillId="0" borderId="0" xfId="0" applyFont="1" applyAlignment="1"/>
    <xf numFmtId="1" fontId="6" fillId="0" borderId="0" xfId="0" applyNumberFormat="1" applyFont="1" applyAlignment="1"/>
    <xf numFmtId="0" fontId="6" fillId="0" borderId="0" xfId="0" applyFont="1"/>
    <xf numFmtId="0" fontId="8" fillId="0" borderId="0" xfId="0" applyFont="1" applyAlignment="1"/>
    <xf numFmtId="1" fontId="8" fillId="0" borderId="0" xfId="0" applyNumberFormat="1" applyFont="1" applyAlignment="1"/>
    <xf numFmtId="0" fontId="8" fillId="0" borderId="0" xfId="0" applyFont="1"/>
    <xf numFmtId="0" fontId="8" fillId="0" borderId="0" xfId="0" applyFont="1" applyFill="1" applyBorder="1" applyAlignment="1"/>
    <xf numFmtId="0" fontId="8" fillId="0" borderId="0" xfId="0" applyFont="1" applyBorder="1" applyAlignment="1"/>
    <xf numFmtId="0" fontId="9" fillId="0" borderId="5" xfId="0" applyFont="1" applyBorder="1" applyAlignment="1"/>
    <xf numFmtId="1" fontId="9" fillId="0" borderId="1" xfId="0" applyNumberFormat="1" applyFont="1" applyBorder="1" applyAlignment="1"/>
    <xf numFmtId="0" fontId="9" fillId="0" borderId="2" xfId="0" applyFont="1" applyBorder="1" applyAlignment="1"/>
    <xf numFmtId="0" fontId="10" fillId="4" borderId="1" xfId="0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/>
    <xf numFmtId="0" fontId="8" fillId="0" borderId="1" xfId="0" applyFont="1" applyBorder="1"/>
    <xf numFmtId="0" fontId="8" fillId="0" borderId="1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/>
    </xf>
    <xf numFmtId="3" fontId="8" fillId="0" borderId="0" xfId="0" applyNumberFormat="1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/>
    </xf>
    <xf numFmtId="2" fontId="8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/>
    <xf numFmtId="1" fontId="9" fillId="0" borderId="0" xfId="0" applyNumberFormat="1" applyFont="1" applyAlignment="1"/>
    <xf numFmtId="0" fontId="9" fillId="0" borderId="4" xfId="0" applyFont="1" applyBorder="1" applyAlignment="1">
      <alignment horizontal="center" vertical="center"/>
    </xf>
    <xf numFmtId="0" fontId="8" fillId="0" borderId="1" xfId="0" applyFont="1" applyFill="1" applyBorder="1" applyAlignment="1"/>
    <xf numFmtId="0" fontId="8" fillId="0" borderId="1" xfId="0" applyFont="1" applyFill="1" applyBorder="1"/>
    <xf numFmtId="0" fontId="8" fillId="0" borderId="0" xfId="0" applyFont="1" applyFill="1" applyAlignment="1"/>
    <xf numFmtId="0" fontId="8" fillId="0" borderId="4" xfId="0" applyFont="1" applyFill="1" applyBorder="1" applyAlignment="1"/>
    <xf numFmtId="0" fontId="8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/>
    <xf numFmtId="1" fontId="8" fillId="0" borderId="0" xfId="0" applyNumberFormat="1" applyFont="1" applyFill="1" applyAlignment="1"/>
    <xf numFmtId="0" fontId="8" fillId="0" borderId="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1" xfId="0" applyNumberFormat="1" applyFont="1" applyBorder="1" applyAlignment="1"/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2" fontId="8" fillId="0" borderId="0" xfId="0" applyNumberFormat="1" applyFont="1" applyAlignment="1"/>
    <xf numFmtId="0" fontId="8" fillId="0" borderId="0" xfId="0" applyFont="1" applyBorder="1" applyAlignment="1">
      <alignment horizontal="center"/>
    </xf>
    <xf numFmtId="4" fontId="8" fillId="3" borderId="0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4" fontId="8" fillId="0" borderId="1" xfId="0" applyNumberFormat="1" applyFont="1" applyBorder="1" applyAlignment="1"/>
    <xf numFmtId="1" fontId="8" fillId="0" borderId="1" xfId="0" applyNumberFormat="1" applyFont="1" applyBorder="1" applyAlignment="1"/>
    <xf numFmtId="0" fontId="11" fillId="0" borderId="1" xfId="1" applyFont="1" applyFill="1" applyBorder="1" applyAlignment="1">
      <alignment horizontal="center"/>
    </xf>
    <xf numFmtId="0" fontId="7" fillId="0" borderId="0" xfId="0" applyFont="1" applyAlignment="1"/>
    <xf numFmtId="0" fontId="6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0" xfId="0" applyFont="1" applyAlignment="1"/>
    <xf numFmtId="4" fontId="9" fillId="0" borderId="2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4" fontId="8" fillId="0" borderId="9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2" fontId="8" fillId="0" borderId="3" xfId="0" applyNumberFormat="1" applyFont="1" applyBorder="1" applyAlignment="1"/>
    <xf numFmtId="0" fontId="8" fillId="0" borderId="3" xfId="0" applyFont="1" applyBorder="1"/>
    <xf numFmtId="4" fontId="8" fillId="0" borderId="3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/>
    </xf>
    <xf numFmtId="0" fontId="11" fillId="0" borderId="3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8" fillId="0" borderId="3" xfId="0" applyFont="1" applyFill="1" applyBorder="1" applyAlignment="1"/>
    <xf numFmtId="0" fontId="8" fillId="0" borderId="9" xfId="0" applyFont="1" applyBorder="1" applyAlignment="1"/>
    <xf numFmtId="0" fontId="8" fillId="0" borderId="3" xfId="0" applyFont="1" applyBorder="1" applyAlignment="1"/>
    <xf numFmtId="1" fontId="8" fillId="0" borderId="0" xfId="0" applyNumberFormat="1" applyFont="1" applyBorder="1" applyAlignment="1"/>
    <xf numFmtId="0" fontId="8" fillId="0" borderId="9" xfId="0" applyFont="1" applyBorder="1"/>
    <xf numFmtId="0" fontId="11" fillId="0" borderId="1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 vertical="center"/>
    </xf>
    <xf numFmtId="4" fontId="9" fillId="0" borderId="3" xfId="0" applyNumberFormat="1" applyFont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/>
    </xf>
    <xf numFmtId="4" fontId="9" fillId="3" borderId="3" xfId="0" applyNumberFormat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/>
    <xf numFmtId="0" fontId="11" fillId="0" borderId="3" xfId="0" applyFont="1" applyFill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/>
    <xf numFmtId="2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4" xfId="0" applyFont="1" applyBorder="1" applyAlignment="1">
      <alignment horizontal="center" vertical="center" wrapText="1"/>
    </xf>
    <xf numFmtId="0" fontId="0" fillId="0" borderId="3" xfId="0" applyFont="1" applyBorder="1" applyAlignment="1"/>
    <xf numFmtId="0" fontId="4" fillId="0" borderId="0" xfId="0" applyFont="1" applyFill="1" applyAlignment="1"/>
    <xf numFmtId="0" fontId="0" fillId="0" borderId="0" xfId="0" applyAlignment="1"/>
    <xf numFmtId="0" fontId="9" fillId="0" borderId="2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81"/>
  <sheetViews>
    <sheetView tabSelected="1" zoomScale="130" zoomScaleNormal="130" workbookViewId="0">
      <pane xSplit="3" ySplit="21" topLeftCell="D48" activePane="bottomRight" state="frozenSplit"/>
      <selection sqref="A1:M1048576"/>
      <selection pane="topRight" activeCell="AL1" sqref="AL1"/>
      <selection pane="bottomLeft" activeCell="A2" sqref="A2"/>
      <selection pane="bottomRight" sqref="A1:XFD21"/>
    </sheetView>
  </sheetViews>
  <sheetFormatPr defaultRowHeight="12.75" x14ac:dyDescent="0.2"/>
  <cols>
    <col min="1" max="1" width="4.5703125" style="1" customWidth="1"/>
    <col min="2" max="2" width="18.140625" style="1" customWidth="1"/>
    <col min="3" max="3" width="23" style="2" customWidth="1"/>
    <col min="4" max="4" width="18.5703125" style="1" customWidth="1"/>
    <col min="5" max="5" width="18.140625" style="1" customWidth="1"/>
    <col min="6" max="6" width="12.7109375" style="1" hidden="1" customWidth="1"/>
    <col min="7" max="7" width="12.42578125" style="1" hidden="1" customWidth="1"/>
    <col min="8" max="8" width="15.85546875" style="1" hidden="1" customWidth="1"/>
    <col min="9" max="9" width="14" style="1" hidden="1" customWidth="1"/>
    <col min="10" max="10" width="11.85546875" style="1" hidden="1" customWidth="1"/>
    <col min="11" max="11" width="17.7109375" style="1" hidden="1" customWidth="1"/>
    <col min="12" max="12" width="10.140625" style="1" hidden="1" customWidth="1"/>
    <col min="13" max="15" width="11.85546875" style="1" hidden="1" customWidth="1"/>
    <col min="16" max="16" width="19.42578125" style="1" customWidth="1"/>
    <col min="17" max="18" width="11.85546875" style="1" hidden="1" customWidth="1"/>
    <col min="19" max="19" width="8.28515625" style="1" hidden="1" customWidth="1"/>
    <col min="20" max="20" width="37.85546875" style="1" hidden="1" customWidth="1"/>
    <col min="21" max="21" width="0" style="3" hidden="1" customWidth="1"/>
    <col min="22" max="24" width="0" style="1" hidden="1" customWidth="1"/>
    <col min="25" max="25" width="16.42578125" style="1" hidden="1" customWidth="1"/>
    <col min="26" max="26" width="11.85546875" style="1" hidden="1" customWidth="1"/>
    <col min="27" max="27" width="27.7109375" style="4" customWidth="1"/>
    <col min="28" max="16384" width="9.140625" style="4"/>
  </cols>
  <sheetData>
    <row r="1" spans="1:38" ht="15.75" x14ac:dyDescent="0.25">
      <c r="A1" s="5"/>
      <c r="B1" s="5"/>
      <c r="C1" s="6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 t="s">
        <v>45</v>
      </c>
      <c r="P1" s="10"/>
      <c r="Q1" s="10" t="s">
        <v>45</v>
      </c>
      <c r="R1" s="10"/>
      <c r="S1" s="10"/>
      <c r="T1" s="10"/>
      <c r="U1" s="11"/>
      <c r="V1" s="10"/>
      <c r="W1" s="10"/>
      <c r="X1" s="10"/>
      <c r="Y1" s="10"/>
      <c r="Z1" s="10"/>
      <c r="AA1" s="75" t="s">
        <v>56</v>
      </c>
      <c r="AB1" s="10"/>
      <c r="AC1" s="10"/>
      <c r="AD1" s="10"/>
      <c r="AE1" s="10"/>
      <c r="AF1" s="11"/>
      <c r="AG1" s="10"/>
      <c r="AH1" s="10"/>
      <c r="AI1" s="10"/>
      <c r="AJ1" s="10"/>
      <c r="AK1" s="10"/>
      <c r="AL1" s="12"/>
    </row>
    <row r="2" spans="1:38" ht="12.75" customHeight="1" x14ac:dyDescent="0.25">
      <c r="A2" s="5"/>
      <c r="B2" s="5"/>
      <c r="C2" s="6"/>
      <c r="D2" s="5"/>
      <c r="E2" s="5"/>
      <c r="F2" s="5"/>
      <c r="G2" s="5"/>
      <c r="H2" s="5"/>
      <c r="I2" s="5"/>
      <c r="J2" s="5"/>
      <c r="K2" s="5"/>
      <c r="L2" s="5"/>
      <c r="M2" s="5"/>
      <c r="N2" s="5" t="s">
        <v>44</v>
      </c>
      <c r="O2" s="5"/>
      <c r="P2" s="10"/>
      <c r="Q2" s="10"/>
      <c r="R2" s="10"/>
      <c r="S2" s="10"/>
      <c r="T2" s="10"/>
      <c r="U2" s="11"/>
      <c r="V2" s="10"/>
      <c r="W2" s="10"/>
      <c r="X2" s="10"/>
      <c r="Y2" s="10"/>
      <c r="Z2" s="10"/>
      <c r="AA2" s="10" t="s">
        <v>44</v>
      </c>
      <c r="AB2" s="10"/>
      <c r="AC2" s="10"/>
      <c r="AD2" s="10"/>
      <c r="AE2" s="10"/>
      <c r="AF2" s="11"/>
      <c r="AG2" s="10"/>
      <c r="AH2" s="10"/>
      <c r="AI2" s="10"/>
      <c r="AJ2" s="10"/>
      <c r="AK2" s="10"/>
      <c r="AL2" s="12"/>
    </row>
    <row r="3" spans="1:38" ht="8.25" customHeight="1" x14ac:dyDescent="0.25">
      <c r="A3" s="5"/>
      <c r="B3" s="5"/>
      <c r="C3" s="6"/>
      <c r="D3" s="5"/>
      <c r="E3" s="5"/>
      <c r="F3" s="5" t="s">
        <v>50</v>
      </c>
      <c r="G3" s="5"/>
      <c r="H3" s="5"/>
      <c r="I3" s="5"/>
      <c r="J3" s="5"/>
      <c r="K3" s="5"/>
      <c r="L3" s="5"/>
      <c r="M3" s="5"/>
      <c r="N3" s="5" t="s">
        <v>46</v>
      </c>
      <c r="O3" s="5"/>
      <c r="P3" s="10"/>
      <c r="Q3" s="10"/>
      <c r="R3" s="10"/>
      <c r="S3" s="10"/>
      <c r="T3" s="10"/>
      <c r="U3" s="11"/>
      <c r="V3" s="10"/>
      <c r="W3" s="10"/>
      <c r="X3" s="10"/>
      <c r="Y3" s="10"/>
      <c r="Z3" s="10"/>
      <c r="AA3" s="10" t="s">
        <v>46</v>
      </c>
      <c r="AB3" s="10"/>
      <c r="AC3" s="10"/>
      <c r="AD3" s="10"/>
      <c r="AE3" s="10"/>
      <c r="AF3" s="11"/>
      <c r="AG3" s="10"/>
      <c r="AH3" s="10"/>
      <c r="AI3" s="10"/>
      <c r="AJ3" s="10"/>
      <c r="AK3" s="10"/>
      <c r="AL3" s="12"/>
    </row>
    <row r="4" spans="1:38" ht="9" customHeight="1" x14ac:dyDescent="0.25">
      <c r="A4" s="5"/>
      <c r="B4" s="5"/>
      <c r="C4" s="6"/>
      <c r="D4" s="5"/>
      <c r="E4" s="5"/>
      <c r="F4" s="5"/>
      <c r="G4" s="5"/>
      <c r="H4" s="5"/>
      <c r="I4" s="5"/>
      <c r="J4" s="5"/>
      <c r="K4" s="5"/>
      <c r="L4" s="5"/>
      <c r="M4" s="5"/>
      <c r="N4" s="5" t="s">
        <v>47</v>
      </c>
      <c r="O4" s="5"/>
      <c r="P4" s="10"/>
      <c r="Q4" s="10"/>
      <c r="R4" s="10"/>
      <c r="S4" s="10"/>
      <c r="T4" s="10"/>
      <c r="U4" s="11"/>
      <c r="V4" s="10"/>
      <c r="W4" s="10"/>
      <c r="X4" s="10"/>
      <c r="Y4" s="10"/>
      <c r="Z4" s="10"/>
      <c r="AA4" s="10" t="s">
        <v>47</v>
      </c>
      <c r="AB4" s="10"/>
      <c r="AC4" s="10"/>
      <c r="AD4" s="10"/>
      <c r="AE4" s="10"/>
      <c r="AF4" s="11"/>
      <c r="AG4" s="10"/>
      <c r="AH4" s="10"/>
      <c r="AI4" s="10"/>
      <c r="AJ4" s="10"/>
      <c r="AK4" s="10"/>
      <c r="AL4" s="12"/>
    </row>
    <row r="5" spans="1:38" ht="13.5" customHeight="1" x14ac:dyDescent="0.25">
      <c r="A5" s="5"/>
      <c r="B5" s="5"/>
      <c r="C5" s="128" t="s">
        <v>58</v>
      </c>
      <c r="D5" s="129"/>
      <c r="E5" s="129"/>
      <c r="F5" s="7"/>
      <c r="G5" s="7"/>
      <c r="H5" s="7"/>
      <c r="I5" s="7"/>
      <c r="J5" s="7"/>
      <c r="K5" s="7"/>
      <c r="L5" s="7"/>
      <c r="M5" s="7"/>
      <c r="N5" s="7" t="s">
        <v>48</v>
      </c>
      <c r="O5" s="7"/>
      <c r="P5" s="10"/>
      <c r="Q5" s="10"/>
      <c r="R5" s="10"/>
      <c r="S5" s="10"/>
      <c r="T5" s="10"/>
      <c r="U5" s="11"/>
      <c r="V5" s="10"/>
      <c r="W5" s="10"/>
      <c r="X5" s="10"/>
      <c r="Y5" s="10"/>
      <c r="Z5" s="10"/>
      <c r="AA5" s="10" t="s">
        <v>48</v>
      </c>
      <c r="AB5" s="10"/>
      <c r="AC5" s="10"/>
      <c r="AD5" s="10"/>
      <c r="AE5" s="10"/>
      <c r="AF5" s="11"/>
      <c r="AG5" s="10"/>
      <c r="AH5" s="10"/>
      <c r="AI5" s="10"/>
      <c r="AJ5" s="10"/>
      <c r="AK5" s="10"/>
      <c r="AL5" s="12"/>
    </row>
    <row r="6" spans="1:38" ht="13.5" customHeight="1" x14ac:dyDescent="0.25">
      <c r="A6" s="5"/>
      <c r="B6" s="5"/>
      <c r="C6" s="8"/>
      <c r="D6" s="9"/>
      <c r="E6" s="9"/>
      <c r="F6" s="7"/>
      <c r="G6" s="7"/>
      <c r="H6" s="7"/>
      <c r="I6" s="7"/>
      <c r="J6" s="7"/>
      <c r="K6" s="7"/>
      <c r="L6" s="7"/>
      <c r="M6" s="7"/>
      <c r="N6" s="7"/>
      <c r="O6" s="7"/>
      <c r="P6" s="5"/>
      <c r="Q6" s="5"/>
      <c r="R6" s="5"/>
      <c r="S6" s="5"/>
    </row>
    <row r="7" spans="1:38" ht="14.25" customHeight="1" x14ac:dyDescent="0.25">
      <c r="A7" s="5"/>
      <c r="B7" s="5"/>
      <c r="C7" s="8"/>
      <c r="D7" s="9"/>
      <c r="E7" s="9"/>
      <c r="F7" s="7"/>
      <c r="G7" s="7"/>
      <c r="H7" s="7"/>
      <c r="I7" s="7"/>
      <c r="J7" s="7"/>
      <c r="K7" s="7"/>
      <c r="L7" s="7"/>
      <c r="M7" s="7"/>
      <c r="N7" s="7"/>
      <c r="O7" s="7"/>
      <c r="AA7" s="64" t="s">
        <v>71</v>
      </c>
      <c r="AB7" s="13"/>
      <c r="AC7" s="1"/>
      <c r="AD7" s="1"/>
      <c r="AE7" s="1"/>
      <c r="AF7" s="3"/>
      <c r="AG7" s="1"/>
      <c r="AH7" s="1"/>
      <c r="AI7" s="1"/>
      <c r="AJ7" s="1"/>
      <c r="AK7" s="1"/>
      <c r="AL7" s="1"/>
    </row>
    <row r="8" spans="1:38" ht="9.75" customHeight="1" x14ac:dyDescent="0.25">
      <c r="A8" s="5"/>
      <c r="B8" s="5"/>
      <c r="C8" s="8"/>
      <c r="D8" s="9"/>
      <c r="E8" s="9"/>
      <c r="F8" s="7"/>
      <c r="G8" s="7"/>
      <c r="H8" s="7"/>
      <c r="I8" s="7"/>
      <c r="J8" s="7"/>
      <c r="K8" s="7"/>
      <c r="L8" s="7"/>
      <c r="M8" s="7"/>
      <c r="N8" s="7"/>
      <c r="O8" s="7"/>
      <c r="AA8" s="13" t="s">
        <v>73</v>
      </c>
      <c r="AB8" s="13"/>
      <c r="AC8" s="1"/>
      <c r="AD8" s="1"/>
      <c r="AE8" s="1"/>
      <c r="AF8" s="3"/>
      <c r="AG8" s="1"/>
      <c r="AH8" s="1"/>
      <c r="AI8" s="1"/>
      <c r="AJ8" s="1"/>
      <c r="AK8" s="1"/>
      <c r="AL8" s="1"/>
    </row>
    <row r="9" spans="1:38" ht="12" customHeight="1" x14ac:dyDescent="0.25">
      <c r="A9" s="5"/>
      <c r="B9" s="5"/>
      <c r="C9" s="8"/>
      <c r="D9" s="9"/>
      <c r="E9" s="9"/>
      <c r="F9" s="7"/>
      <c r="G9" s="7"/>
      <c r="H9" s="7"/>
      <c r="I9" s="7"/>
      <c r="J9" s="7"/>
      <c r="K9" s="7"/>
      <c r="L9" s="7"/>
      <c r="M9" s="7"/>
      <c r="N9" s="7"/>
      <c r="O9" s="7"/>
      <c r="AA9" s="13" t="s">
        <v>74</v>
      </c>
      <c r="AB9" s="13"/>
      <c r="AC9" s="1"/>
      <c r="AD9" s="1"/>
      <c r="AE9" s="1"/>
      <c r="AF9" s="3"/>
      <c r="AG9" s="1"/>
      <c r="AH9" s="1"/>
      <c r="AI9" s="1"/>
      <c r="AJ9" s="1"/>
      <c r="AK9" s="1"/>
      <c r="AL9" s="1"/>
    </row>
    <row r="10" spans="1:38" ht="11.25" customHeight="1" x14ac:dyDescent="0.25">
      <c r="A10" s="5"/>
      <c r="B10" s="5"/>
      <c r="C10" s="8"/>
      <c r="D10" s="9"/>
      <c r="E10" s="9"/>
      <c r="F10" s="7"/>
      <c r="G10" s="7"/>
      <c r="H10" s="7"/>
      <c r="I10" s="7"/>
      <c r="J10" s="7"/>
      <c r="K10" s="7"/>
      <c r="L10" s="7"/>
      <c r="M10" s="7"/>
      <c r="N10" s="7"/>
      <c r="O10" s="7"/>
      <c r="AA10" s="13" t="s">
        <v>80</v>
      </c>
      <c r="AB10" s="13"/>
      <c r="AC10" s="1"/>
      <c r="AD10" s="1"/>
      <c r="AE10" s="1"/>
      <c r="AF10" s="3"/>
      <c r="AG10" s="1"/>
      <c r="AH10" s="1"/>
      <c r="AI10" s="1"/>
      <c r="AJ10" s="1"/>
      <c r="AK10" s="1"/>
      <c r="AL10" s="1"/>
    </row>
    <row r="11" spans="1:38" ht="13.5" customHeight="1" x14ac:dyDescent="0.25">
      <c r="A11" s="5"/>
      <c r="B11" s="5"/>
      <c r="C11" s="8"/>
      <c r="D11" s="9"/>
      <c r="E11" s="9"/>
      <c r="F11" s="7"/>
      <c r="G11" s="7"/>
      <c r="H11" s="7"/>
      <c r="I11" s="7"/>
      <c r="J11" s="7"/>
      <c r="K11" s="7"/>
      <c r="L11" s="7"/>
      <c r="M11" s="7"/>
      <c r="N11" s="7"/>
      <c r="O11" s="7"/>
      <c r="AA11" s="13" t="s">
        <v>75</v>
      </c>
      <c r="AB11" s="13"/>
      <c r="AC11" s="1"/>
      <c r="AD11" s="1"/>
      <c r="AE11" s="1"/>
      <c r="AF11" s="3"/>
      <c r="AG11" s="1"/>
      <c r="AH11" s="1"/>
      <c r="AI11" s="1"/>
      <c r="AJ11" s="1"/>
      <c r="AK11" s="1"/>
      <c r="AL11" s="1"/>
    </row>
    <row r="12" spans="1:38" ht="13.5" customHeight="1" x14ac:dyDescent="0.25">
      <c r="A12" s="5"/>
      <c r="B12" s="5"/>
      <c r="C12" s="8"/>
      <c r="D12" s="9"/>
      <c r="E12" s="9"/>
      <c r="F12" s="7"/>
      <c r="G12" s="7"/>
      <c r="H12" s="7"/>
      <c r="I12" s="7"/>
      <c r="J12" s="7"/>
      <c r="K12" s="7"/>
      <c r="L12" s="7"/>
      <c r="M12" s="7"/>
      <c r="N12" s="7"/>
      <c r="O12" s="7"/>
      <c r="AA12" s="13"/>
      <c r="AB12" s="13"/>
      <c r="AC12" s="1"/>
      <c r="AD12" s="1"/>
      <c r="AE12" s="1"/>
      <c r="AF12" s="3"/>
      <c r="AG12" s="1"/>
      <c r="AH12" s="1"/>
      <c r="AI12" s="1"/>
      <c r="AJ12" s="1"/>
      <c r="AK12" s="1"/>
      <c r="AL12" s="1"/>
    </row>
    <row r="13" spans="1:38" ht="12" customHeight="1" x14ac:dyDescent="0.25">
      <c r="A13" s="5"/>
      <c r="B13" s="5"/>
      <c r="C13" s="8"/>
      <c r="D13" s="9"/>
      <c r="E13" s="9"/>
      <c r="F13" s="7"/>
      <c r="G13" s="7"/>
      <c r="H13" s="7"/>
      <c r="I13" s="7"/>
      <c r="J13" s="7"/>
      <c r="K13" s="7"/>
      <c r="L13" s="7"/>
      <c r="M13" s="7"/>
      <c r="N13" s="7"/>
      <c r="O13" s="7"/>
      <c r="AA13" s="13" t="s">
        <v>79</v>
      </c>
      <c r="AB13" s="13"/>
      <c r="AC13" s="1"/>
      <c r="AD13" s="1"/>
      <c r="AE13" s="1"/>
      <c r="AF13" s="3"/>
      <c r="AG13" s="1"/>
      <c r="AH13" s="1"/>
      <c r="AI13" s="1"/>
      <c r="AJ13" s="1"/>
      <c r="AK13" s="1"/>
      <c r="AL13" s="1"/>
    </row>
    <row r="14" spans="1:38" ht="12" customHeight="1" x14ac:dyDescent="0.25">
      <c r="A14" s="5"/>
      <c r="B14" s="5"/>
      <c r="C14" s="8"/>
      <c r="D14" s="9"/>
      <c r="E14" s="9"/>
      <c r="F14" s="7"/>
      <c r="G14" s="7"/>
      <c r="H14" s="7"/>
      <c r="I14" s="7"/>
      <c r="J14" s="7"/>
      <c r="K14" s="7"/>
      <c r="L14" s="7"/>
      <c r="M14" s="7"/>
      <c r="N14" s="7"/>
      <c r="O14" s="7"/>
      <c r="P14" s="3"/>
      <c r="AA14" s="14" t="s">
        <v>82</v>
      </c>
      <c r="AB14" s="13"/>
      <c r="AC14" s="1"/>
      <c r="AD14" s="1"/>
      <c r="AE14" s="1"/>
      <c r="AF14" s="116"/>
      <c r="AG14" s="1"/>
      <c r="AH14" s="1"/>
      <c r="AI14" s="1"/>
      <c r="AJ14" s="1"/>
      <c r="AK14" s="1"/>
      <c r="AL14" s="1"/>
    </row>
    <row r="15" spans="1:38" ht="13.5" customHeight="1" x14ac:dyDescent="0.25">
      <c r="A15" s="5"/>
      <c r="B15" s="5"/>
      <c r="C15" s="8"/>
      <c r="D15" s="9"/>
      <c r="E15" s="9"/>
      <c r="F15" s="7"/>
      <c r="G15" s="7"/>
      <c r="H15" s="7"/>
      <c r="I15" s="7"/>
      <c r="J15" s="7"/>
      <c r="K15" s="7"/>
      <c r="L15" s="7"/>
      <c r="M15" s="7"/>
      <c r="N15" s="7"/>
      <c r="O15" s="7"/>
      <c r="P15" s="3"/>
      <c r="AA15" s="14" t="s">
        <v>76</v>
      </c>
      <c r="AB15" s="13"/>
      <c r="AC15" s="1"/>
      <c r="AD15" s="1"/>
      <c r="AE15" s="1"/>
      <c r="AF15" s="117"/>
      <c r="AG15" s="1"/>
      <c r="AH15" s="1"/>
      <c r="AI15" s="1"/>
      <c r="AJ15" s="1"/>
      <c r="AK15" s="1"/>
      <c r="AL15" s="1"/>
    </row>
    <row r="16" spans="1:38" ht="12" customHeight="1" x14ac:dyDescent="0.25">
      <c r="A16" s="5"/>
      <c r="B16" s="5"/>
      <c r="C16" s="8"/>
      <c r="D16" s="9"/>
      <c r="E16" s="9"/>
      <c r="F16" s="7"/>
      <c r="G16" s="7"/>
      <c r="H16" s="7"/>
      <c r="I16" s="7"/>
      <c r="J16" s="7"/>
      <c r="K16" s="7"/>
      <c r="L16" s="7"/>
      <c r="M16" s="7"/>
      <c r="N16" s="7"/>
      <c r="O16" s="7"/>
      <c r="P16" s="74"/>
      <c r="AA16" s="81" t="s">
        <v>77</v>
      </c>
      <c r="AB16" s="13"/>
      <c r="AC16" s="1"/>
      <c r="AD16" s="1"/>
      <c r="AE16" s="1"/>
      <c r="AF16" s="117"/>
      <c r="AG16" s="1"/>
      <c r="AH16" s="1"/>
      <c r="AI16" s="1"/>
      <c r="AJ16" s="1"/>
      <c r="AK16" s="1"/>
      <c r="AL16" s="1"/>
    </row>
    <row r="17" spans="1:38" ht="12" customHeight="1" x14ac:dyDescent="0.25">
      <c r="A17" s="5"/>
      <c r="B17" s="5"/>
      <c r="C17" s="8"/>
      <c r="D17" s="9"/>
      <c r="E17" s="9"/>
      <c r="F17" s="7"/>
      <c r="G17" s="7"/>
      <c r="H17" s="7"/>
      <c r="I17" s="7"/>
      <c r="J17" s="7"/>
      <c r="K17" s="7"/>
      <c r="L17" s="7"/>
      <c r="M17" s="7"/>
      <c r="N17" s="7"/>
      <c r="O17" s="7"/>
      <c r="P17" s="3"/>
      <c r="AA17" s="14" t="s">
        <v>94</v>
      </c>
      <c r="AB17" s="13"/>
      <c r="AC17" s="1"/>
      <c r="AD17" s="1"/>
      <c r="AE17" s="1"/>
      <c r="AF17" s="3"/>
      <c r="AG17" s="1"/>
      <c r="AH17" s="1"/>
      <c r="AI17" s="1"/>
      <c r="AJ17" s="1"/>
      <c r="AK17" s="1"/>
      <c r="AL17" s="1"/>
    </row>
    <row r="18" spans="1:38" ht="9" customHeight="1" x14ac:dyDescent="0.25">
      <c r="A18" s="5"/>
      <c r="B18" s="5"/>
      <c r="C18" s="8"/>
      <c r="D18" s="9"/>
      <c r="E18" s="9"/>
      <c r="F18" s="7"/>
      <c r="G18" s="7"/>
      <c r="H18" s="7"/>
      <c r="I18" s="7"/>
      <c r="J18" s="7"/>
      <c r="K18" s="7"/>
      <c r="L18" s="7"/>
      <c r="M18" s="7"/>
      <c r="N18" s="7"/>
      <c r="O18" s="7"/>
      <c r="P18" s="3"/>
      <c r="R18" s="1" t="s">
        <v>72</v>
      </c>
      <c r="AA18" s="14" t="s">
        <v>78</v>
      </c>
      <c r="AB18" s="13"/>
      <c r="AC18" s="1"/>
      <c r="AD18" s="1"/>
      <c r="AE18" s="1"/>
      <c r="AF18" s="3"/>
      <c r="AG18" s="1"/>
      <c r="AH18" s="1"/>
      <c r="AI18" s="1"/>
      <c r="AJ18" s="1"/>
      <c r="AK18" s="1"/>
      <c r="AL18" s="1"/>
    </row>
    <row r="19" spans="1:38" s="15" customFormat="1" ht="15" x14ac:dyDescent="0.25">
      <c r="A19" s="13"/>
      <c r="B19" s="13"/>
      <c r="C19" s="16" t="s">
        <v>69</v>
      </c>
      <c r="D19" s="17"/>
      <c r="E19" s="17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4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4"/>
      <c r="AG19" s="13"/>
      <c r="AH19" s="13"/>
      <c r="AI19" s="13"/>
      <c r="AJ19" s="13"/>
      <c r="AK19" s="13"/>
      <c r="AL19" s="13"/>
    </row>
    <row r="20" spans="1:38" s="15" customFormat="1" ht="15" customHeight="1" x14ac:dyDescent="0.25">
      <c r="A20" s="120" t="s">
        <v>21</v>
      </c>
      <c r="B20" s="122" t="s">
        <v>0</v>
      </c>
      <c r="C20" s="123" t="s">
        <v>51</v>
      </c>
      <c r="D20" s="124" t="s">
        <v>55</v>
      </c>
      <c r="E20" s="137" t="s">
        <v>49</v>
      </c>
      <c r="F20" s="130" t="s">
        <v>27</v>
      </c>
      <c r="G20" s="131"/>
      <c r="H20" s="131"/>
      <c r="I20" s="131"/>
      <c r="J20" s="131"/>
      <c r="K20" s="131"/>
      <c r="L20" s="131"/>
      <c r="M20" s="131"/>
      <c r="N20" s="131"/>
      <c r="O20" s="132"/>
      <c r="P20" s="133" t="s">
        <v>28</v>
      </c>
      <c r="Q20" s="135" t="s">
        <v>54</v>
      </c>
      <c r="R20" s="18"/>
      <c r="S20" s="78"/>
      <c r="T20" s="78"/>
      <c r="U20" s="19"/>
      <c r="V20" s="78"/>
      <c r="W20" s="78"/>
      <c r="X20" s="78"/>
      <c r="Y20" s="78"/>
      <c r="Z20" s="20"/>
      <c r="AA20" s="126" t="s">
        <v>57</v>
      </c>
    </row>
    <row r="21" spans="1:38" s="24" customFormat="1" ht="117.75" customHeight="1" x14ac:dyDescent="0.25">
      <c r="A21" s="121"/>
      <c r="B21" s="121"/>
      <c r="C21" s="121"/>
      <c r="D21" s="121"/>
      <c r="E21" s="137"/>
      <c r="F21" s="80" t="s">
        <v>52</v>
      </c>
      <c r="G21" s="80" t="s">
        <v>53</v>
      </c>
      <c r="H21" s="80" t="s">
        <v>22</v>
      </c>
      <c r="I21" s="80" t="s">
        <v>23</v>
      </c>
      <c r="J21" s="80" t="s">
        <v>41</v>
      </c>
      <c r="K21" s="80" t="s">
        <v>40</v>
      </c>
      <c r="L21" s="80" t="s">
        <v>42</v>
      </c>
      <c r="M21" s="80" t="s">
        <v>24</v>
      </c>
      <c r="N21" s="80" t="s">
        <v>43</v>
      </c>
      <c r="O21" s="80" t="s">
        <v>25</v>
      </c>
      <c r="P21" s="134"/>
      <c r="Q21" s="136"/>
      <c r="R21" s="79" t="s">
        <v>1</v>
      </c>
      <c r="S21" s="79" t="s">
        <v>2</v>
      </c>
      <c r="T21" s="21" t="s">
        <v>26</v>
      </c>
      <c r="U21" s="22" t="s">
        <v>4</v>
      </c>
      <c r="V21" s="80" t="s">
        <v>5</v>
      </c>
      <c r="W21" s="80" t="s">
        <v>6</v>
      </c>
      <c r="X21" s="80" t="s">
        <v>7</v>
      </c>
      <c r="Y21" s="80" t="s">
        <v>8</v>
      </c>
      <c r="Z21" s="23" t="s">
        <v>3</v>
      </c>
      <c r="AA21" s="127"/>
    </row>
    <row r="22" spans="1:38" s="24" customFormat="1" ht="15" x14ac:dyDescent="0.25">
      <c r="A22" s="25">
        <v>1</v>
      </c>
      <c r="B22" s="25">
        <v>2</v>
      </c>
      <c r="C22" s="25">
        <v>3</v>
      </c>
      <c r="D22" s="25">
        <v>4</v>
      </c>
      <c r="E22" s="25">
        <v>5</v>
      </c>
      <c r="F22" s="25">
        <v>6</v>
      </c>
      <c r="G22" s="25">
        <v>7</v>
      </c>
      <c r="H22" s="25">
        <v>8</v>
      </c>
      <c r="I22" s="25">
        <v>9</v>
      </c>
      <c r="J22" s="25">
        <v>10</v>
      </c>
      <c r="K22" s="25">
        <v>11</v>
      </c>
      <c r="L22" s="25">
        <v>12</v>
      </c>
      <c r="M22" s="25">
        <v>13</v>
      </c>
      <c r="N22" s="25">
        <v>14</v>
      </c>
      <c r="O22" s="25">
        <v>15</v>
      </c>
      <c r="P22" s="25">
        <v>6</v>
      </c>
      <c r="Q22" s="25">
        <v>17</v>
      </c>
      <c r="R22" s="25">
        <v>13</v>
      </c>
      <c r="S22" s="25">
        <v>14</v>
      </c>
      <c r="T22" s="25">
        <v>15</v>
      </c>
      <c r="U22" s="25">
        <v>16</v>
      </c>
      <c r="V22" s="25">
        <v>17</v>
      </c>
      <c r="W22" s="25">
        <v>18</v>
      </c>
      <c r="X22" s="25">
        <v>19</v>
      </c>
      <c r="Y22" s="25">
        <v>20</v>
      </c>
      <c r="Z22" s="26"/>
      <c r="AA22" s="27">
        <v>7</v>
      </c>
    </row>
    <row r="23" spans="1:38" s="15" customFormat="1" ht="15" x14ac:dyDescent="0.25">
      <c r="A23" s="28"/>
      <c r="B23" s="51" t="s">
        <v>92</v>
      </c>
      <c r="C23" s="42"/>
      <c r="D23" s="37"/>
      <c r="E23" s="35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36"/>
      <c r="Q23" s="28">
        <f t="shared" ref="Q23" si="0">P23*12</f>
        <v>0</v>
      </c>
      <c r="R23" s="28"/>
      <c r="S23" s="28"/>
      <c r="T23" s="28"/>
      <c r="U23" s="72"/>
      <c r="V23" s="28"/>
      <c r="W23" s="28"/>
      <c r="X23" s="28"/>
      <c r="Y23" s="28"/>
      <c r="Z23" s="28"/>
      <c r="AA23" s="29"/>
    </row>
    <row r="24" spans="1:38" s="15" customFormat="1" ht="15" x14ac:dyDescent="0.25">
      <c r="A24" s="52">
        <v>1</v>
      </c>
      <c r="B24" s="53" t="s">
        <v>29</v>
      </c>
      <c r="C24" s="85" t="s">
        <v>16</v>
      </c>
      <c r="D24" s="86">
        <v>829.5</v>
      </c>
      <c r="E24" s="87">
        <v>39.590000000000003</v>
      </c>
      <c r="F24" s="88">
        <v>10.029999999999999</v>
      </c>
      <c r="G24" s="88">
        <v>6.23</v>
      </c>
      <c r="H24" s="88">
        <v>8.64</v>
      </c>
      <c r="I24" s="88">
        <v>6.43</v>
      </c>
      <c r="J24" s="88">
        <v>2.73</v>
      </c>
      <c r="K24" s="88">
        <v>3.23</v>
      </c>
      <c r="L24" s="88"/>
      <c r="M24" s="89"/>
      <c r="N24" s="89"/>
      <c r="O24" s="89"/>
      <c r="P24" s="89">
        <f>D24*E24</f>
        <v>32839.905000000006</v>
      </c>
      <c r="Q24" s="90">
        <f t="shared" ref="Q24:Q26" si="1">P24*12</f>
        <v>394078.8600000001</v>
      </c>
      <c r="R24" s="89">
        <v>10.48</v>
      </c>
      <c r="S24" s="89">
        <v>1.43</v>
      </c>
      <c r="T24" s="89">
        <v>0.91</v>
      </c>
      <c r="U24" s="90">
        <f>I24*J24</f>
        <v>17.553899999999999</v>
      </c>
      <c r="V24" s="90">
        <f t="shared" ref="V24" si="2">U24*12</f>
        <v>210.64679999999998</v>
      </c>
      <c r="W24" s="54"/>
      <c r="X24" s="54"/>
      <c r="Y24" s="54"/>
      <c r="Z24" s="91" t="s">
        <v>31</v>
      </c>
      <c r="AA24" s="92">
        <f>P24*5/100</f>
        <v>1641.9952500000002</v>
      </c>
    </row>
    <row r="25" spans="1:38" s="15" customFormat="1" ht="15" x14ac:dyDescent="0.25">
      <c r="A25" s="52"/>
      <c r="B25" s="55"/>
      <c r="C25" s="56"/>
      <c r="D25" s="40"/>
      <c r="E25" s="44" t="s">
        <v>95</v>
      </c>
      <c r="F25" s="45"/>
      <c r="G25" s="45"/>
      <c r="H25" s="45"/>
      <c r="I25" s="45"/>
      <c r="J25" s="45"/>
      <c r="K25" s="45"/>
      <c r="L25" s="46"/>
      <c r="M25" s="44"/>
      <c r="N25" s="47"/>
      <c r="O25" s="47"/>
      <c r="P25" s="48"/>
      <c r="Q25" s="38"/>
      <c r="R25" s="41"/>
      <c r="S25" s="41"/>
      <c r="T25" s="41"/>
      <c r="U25" s="38"/>
      <c r="V25" s="38"/>
      <c r="W25" s="54"/>
      <c r="X25" s="54"/>
      <c r="Y25" s="54"/>
      <c r="Z25" s="57"/>
      <c r="AA25" s="39">
        <f>SUM(AA24:AA24)</f>
        <v>1641.9952500000002</v>
      </c>
    </row>
    <row r="26" spans="1:38" s="15" customFormat="1" ht="15" x14ac:dyDescent="0.25">
      <c r="A26" s="52"/>
      <c r="B26" s="58" t="s">
        <v>93</v>
      </c>
      <c r="C26" s="30"/>
      <c r="D26" s="59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>
        <f t="shared" si="1"/>
        <v>0</v>
      </c>
      <c r="R26" s="54"/>
      <c r="S26" s="54"/>
      <c r="T26" s="54"/>
      <c r="U26" s="60"/>
      <c r="V26" s="54"/>
      <c r="W26" s="54"/>
      <c r="X26" s="54"/>
      <c r="Y26" s="54"/>
      <c r="Z26" s="54"/>
      <c r="AA26" s="29"/>
    </row>
    <row r="27" spans="1:38" s="15" customFormat="1" ht="15" x14ac:dyDescent="0.25">
      <c r="A27" s="52">
        <v>2</v>
      </c>
      <c r="B27" s="30" t="s">
        <v>29</v>
      </c>
      <c r="C27" s="30" t="s">
        <v>19</v>
      </c>
      <c r="D27" s="31">
        <v>1255.6500000000001</v>
      </c>
      <c r="E27" s="32">
        <v>40.200000000000003</v>
      </c>
      <c r="F27" s="34">
        <v>10.029999999999999</v>
      </c>
      <c r="G27" s="34">
        <v>6.23</v>
      </c>
      <c r="H27" s="34">
        <v>8.64</v>
      </c>
      <c r="I27" s="34">
        <v>6.43</v>
      </c>
      <c r="J27" s="34">
        <v>2.73</v>
      </c>
      <c r="K27" s="34">
        <v>3.23</v>
      </c>
      <c r="L27" s="34"/>
      <c r="M27" s="35"/>
      <c r="N27" s="35">
        <v>1.43</v>
      </c>
      <c r="O27" s="35"/>
      <c r="P27" s="35">
        <f>D27*E27</f>
        <v>50477.130000000005</v>
      </c>
      <c r="Q27" s="36">
        <f t="shared" ref="Q27" si="3">P27*12</f>
        <v>605725.56000000006</v>
      </c>
      <c r="R27" s="54"/>
      <c r="S27" s="54"/>
      <c r="T27" s="54"/>
      <c r="U27" s="60"/>
      <c r="V27" s="54"/>
      <c r="W27" s="54"/>
      <c r="X27" s="54"/>
      <c r="Y27" s="54"/>
      <c r="Z27" s="61" t="s">
        <v>31</v>
      </c>
      <c r="AA27" s="37">
        <f t="shared" ref="AA27" si="4">P27*5/100</f>
        <v>2523.8565000000003</v>
      </c>
    </row>
    <row r="28" spans="1:38" s="15" customFormat="1" ht="15" x14ac:dyDescent="0.25">
      <c r="A28" s="52"/>
      <c r="B28" s="30"/>
      <c r="C28" s="30"/>
      <c r="D28" s="40"/>
      <c r="E28" s="44" t="s">
        <v>96</v>
      </c>
      <c r="F28" s="45"/>
      <c r="G28" s="45"/>
      <c r="H28" s="45"/>
      <c r="I28" s="45"/>
      <c r="J28" s="45"/>
      <c r="K28" s="45"/>
      <c r="L28" s="46"/>
      <c r="M28" s="44"/>
      <c r="N28" s="47"/>
      <c r="O28" s="47"/>
      <c r="P28" s="48"/>
      <c r="Q28" s="38"/>
      <c r="R28" s="54"/>
      <c r="S28" s="54"/>
      <c r="T28" s="54"/>
      <c r="U28" s="60"/>
      <c r="V28" s="54"/>
      <c r="W28" s="54"/>
      <c r="X28" s="54"/>
      <c r="Y28" s="54"/>
      <c r="Z28" s="62"/>
      <c r="AA28" s="39">
        <f>AA27</f>
        <v>2523.8565000000003</v>
      </c>
    </row>
    <row r="29" spans="1:38" s="15" customFormat="1" ht="15" x14ac:dyDescent="0.25">
      <c r="A29" s="28"/>
      <c r="B29" s="93" t="s">
        <v>97</v>
      </c>
      <c r="C29" s="25"/>
      <c r="D29" s="94"/>
      <c r="E29" s="66"/>
      <c r="F29" s="13"/>
      <c r="G29" s="13"/>
      <c r="H29" s="13"/>
      <c r="I29" s="13"/>
      <c r="J29" s="13"/>
      <c r="K29" s="13"/>
      <c r="L29" s="54"/>
      <c r="M29" s="54"/>
      <c r="N29" s="13"/>
      <c r="O29" s="13"/>
      <c r="P29" s="13"/>
      <c r="Q29" s="13"/>
      <c r="R29" s="13"/>
      <c r="S29" s="13"/>
      <c r="T29" s="13"/>
      <c r="U29" s="14"/>
      <c r="V29" s="13"/>
      <c r="W29" s="13"/>
      <c r="X29" s="13"/>
      <c r="Y29" s="13"/>
      <c r="Z29" s="64"/>
      <c r="AA29" s="95"/>
    </row>
    <row r="30" spans="1:38" s="15" customFormat="1" ht="15" x14ac:dyDescent="0.25">
      <c r="A30" s="28">
        <v>3</v>
      </c>
      <c r="B30" s="27" t="s">
        <v>29</v>
      </c>
      <c r="C30" s="27" t="s">
        <v>9</v>
      </c>
      <c r="D30" s="35">
        <v>3726.5</v>
      </c>
      <c r="E30" s="32">
        <v>41.11</v>
      </c>
      <c r="F30" s="33">
        <v>10.029999999999999</v>
      </c>
      <c r="G30" s="33">
        <v>6.23</v>
      </c>
      <c r="H30" s="33">
        <v>8.64</v>
      </c>
      <c r="I30" s="33">
        <v>6.43</v>
      </c>
      <c r="J30" s="33">
        <v>2.73</v>
      </c>
      <c r="K30" s="33">
        <v>3.23</v>
      </c>
      <c r="L30" s="34"/>
      <c r="M30" s="35"/>
      <c r="N30" s="43">
        <v>1.43</v>
      </c>
      <c r="O30" s="43"/>
      <c r="P30" s="35">
        <f t="shared" ref="P30:P33" si="5">D30*E30</f>
        <v>153196.41500000001</v>
      </c>
      <c r="Q30" s="36">
        <f t="shared" ref="Q30:Q37" si="6">P30*12</f>
        <v>1838356.98</v>
      </c>
      <c r="R30" s="13"/>
      <c r="S30" s="13"/>
      <c r="T30" s="13"/>
      <c r="U30" s="14"/>
      <c r="V30" s="13"/>
      <c r="W30" s="13"/>
      <c r="X30" s="13"/>
      <c r="Y30" s="13"/>
      <c r="Z30" s="65" t="s">
        <v>36</v>
      </c>
      <c r="AA30" s="37">
        <f>P30*5/100</f>
        <v>7659.8207500000008</v>
      </c>
    </row>
    <row r="31" spans="1:38" s="15" customFormat="1" ht="15" x14ac:dyDescent="0.25">
      <c r="A31" s="28">
        <v>4</v>
      </c>
      <c r="B31" s="27" t="s">
        <v>29</v>
      </c>
      <c r="C31" s="27" t="s">
        <v>10</v>
      </c>
      <c r="D31" s="35">
        <v>3720.6</v>
      </c>
      <c r="E31" s="32">
        <v>41.11</v>
      </c>
      <c r="F31" s="33">
        <v>10.029999999999999</v>
      </c>
      <c r="G31" s="33">
        <v>6.23</v>
      </c>
      <c r="H31" s="33">
        <v>8.64</v>
      </c>
      <c r="I31" s="33">
        <v>6.43</v>
      </c>
      <c r="J31" s="33">
        <v>2.73</v>
      </c>
      <c r="K31" s="33">
        <v>3.23</v>
      </c>
      <c r="L31" s="34"/>
      <c r="M31" s="35"/>
      <c r="N31" s="43">
        <v>1.43</v>
      </c>
      <c r="O31" s="43"/>
      <c r="P31" s="35">
        <f t="shared" si="5"/>
        <v>152953.86599999998</v>
      </c>
      <c r="Q31" s="36">
        <f t="shared" si="6"/>
        <v>1835446.3919999998</v>
      </c>
      <c r="R31" s="13"/>
      <c r="S31" s="13"/>
      <c r="T31" s="13"/>
      <c r="U31" s="14"/>
      <c r="V31" s="13"/>
      <c r="W31" s="13"/>
      <c r="X31" s="13"/>
      <c r="Y31" s="13"/>
      <c r="Z31" s="65" t="s">
        <v>36</v>
      </c>
      <c r="AA31" s="37">
        <f t="shared" ref="AA31:AA37" si="7">P31*5/100</f>
        <v>7647.6932999999981</v>
      </c>
    </row>
    <row r="32" spans="1:38" s="15" customFormat="1" ht="15" x14ac:dyDescent="0.25">
      <c r="A32" s="28">
        <v>5</v>
      </c>
      <c r="B32" s="27" t="s">
        <v>29</v>
      </c>
      <c r="C32" s="27" t="s">
        <v>11</v>
      </c>
      <c r="D32" s="35">
        <v>3717.3</v>
      </c>
      <c r="E32" s="32">
        <v>41.11</v>
      </c>
      <c r="F32" s="33">
        <v>10.029999999999999</v>
      </c>
      <c r="G32" s="33">
        <v>6.23</v>
      </c>
      <c r="H32" s="33">
        <v>8.64</v>
      </c>
      <c r="I32" s="33">
        <v>6.43</v>
      </c>
      <c r="J32" s="33">
        <v>2.73</v>
      </c>
      <c r="K32" s="33">
        <v>3.23</v>
      </c>
      <c r="L32" s="34"/>
      <c r="M32" s="35"/>
      <c r="N32" s="43">
        <v>1.43</v>
      </c>
      <c r="O32" s="43">
        <v>0.91</v>
      </c>
      <c r="P32" s="35">
        <f t="shared" si="5"/>
        <v>152818.20300000001</v>
      </c>
      <c r="Q32" s="36">
        <f t="shared" si="6"/>
        <v>1833818.4360000002</v>
      </c>
      <c r="R32" s="13"/>
      <c r="S32" s="13"/>
      <c r="T32" s="13"/>
      <c r="U32" s="14"/>
      <c r="V32" s="13"/>
      <c r="W32" s="13"/>
      <c r="X32" s="13"/>
      <c r="Y32" s="13"/>
      <c r="Z32" s="65" t="s">
        <v>36</v>
      </c>
      <c r="AA32" s="37">
        <f t="shared" si="7"/>
        <v>7640.9101499999997</v>
      </c>
    </row>
    <row r="33" spans="1:27" s="15" customFormat="1" ht="15" x14ac:dyDescent="0.25">
      <c r="A33" s="28">
        <v>6</v>
      </c>
      <c r="B33" s="27" t="s">
        <v>29</v>
      </c>
      <c r="C33" s="27" t="s">
        <v>12</v>
      </c>
      <c r="D33" s="35">
        <v>4725.6000000000004</v>
      </c>
      <c r="E33" s="32">
        <v>41.11</v>
      </c>
      <c r="F33" s="33">
        <v>10.029999999999999</v>
      </c>
      <c r="G33" s="33">
        <v>6.23</v>
      </c>
      <c r="H33" s="33">
        <v>8.64</v>
      </c>
      <c r="I33" s="33">
        <v>6.43</v>
      </c>
      <c r="J33" s="33">
        <v>2.73</v>
      </c>
      <c r="K33" s="33">
        <v>3.23</v>
      </c>
      <c r="L33" s="34"/>
      <c r="M33" s="35"/>
      <c r="N33" s="43">
        <v>1.43</v>
      </c>
      <c r="O33" s="43">
        <v>0.91</v>
      </c>
      <c r="P33" s="35">
        <f t="shared" si="5"/>
        <v>194269.41600000003</v>
      </c>
      <c r="Q33" s="36">
        <f t="shared" si="6"/>
        <v>2331232.9920000006</v>
      </c>
      <c r="R33" s="13"/>
      <c r="S33" s="13"/>
      <c r="T33" s="13"/>
      <c r="U33" s="14"/>
      <c r="V33" s="13"/>
      <c r="W33" s="13"/>
      <c r="X33" s="13"/>
      <c r="Y33" s="13"/>
      <c r="Z33" s="65" t="s">
        <v>36</v>
      </c>
      <c r="AA33" s="37">
        <f t="shared" si="7"/>
        <v>9713.470800000001</v>
      </c>
    </row>
    <row r="34" spans="1:27" s="15" customFormat="1" ht="15" x14ac:dyDescent="0.25">
      <c r="A34" s="28"/>
      <c r="B34" s="27"/>
      <c r="C34" s="27"/>
      <c r="D34" s="35"/>
      <c r="E34" s="84" t="s">
        <v>98</v>
      </c>
      <c r="F34" s="45"/>
      <c r="G34" s="45"/>
      <c r="H34" s="45"/>
      <c r="I34" s="45"/>
      <c r="J34" s="45"/>
      <c r="K34" s="45"/>
      <c r="L34" s="46"/>
      <c r="M34" s="44"/>
      <c r="N34" s="47"/>
      <c r="O34" s="47"/>
      <c r="P34" s="48"/>
      <c r="Q34" s="48"/>
      <c r="R34" s="49"/>
      <c r="S34" s="49"/>
      <c r="T34" s="49"/>
      <c r="U34" s="50"/>
      <c r="V34" s="49"/>
      <c r="W34" s="49"/>
      <c r="X34" s="49"/>
      <c r="Y34" s="49"/>
      <c r="Z34" s="76"/>
      <c r="AA34" s="39">
        <f>SUM(AA30:AA33)</f>
        <v>32661.894999999997</v>
      </c>
    </row>
    <row r="35" spans="1:27" s="15" customFormat="1" ht="15" x14ac:dyDescent="0.25">
      <c r="A35" s="28"/>
      <c r="B35" s="83" t="s">
        <v>32</v>
      </c>
      <c r="C35" s="27"/>
      <c r="D35" s="35"/>
      <c r="E35" s="32"/>
      <c r="F35" s="33"/>
      <c r="G35" s="33"/>
      <c r="H35" s="33"/>
      <c r="I35" s="33"/>
      <c r="J35" s="33"/>
      <c r="K35" s="33"/>
      <c r="L35" s="34"/>
      <c r="M35" s="35"/>
      <c r="N35" s="43"/>
      <c r="O35" s="43"/>
      <c r="P35" s="36"/>
      <c r="Q35" s="36"/>
      <c r="R35" s="13"/>
      <c r="S35" s="13"/>
      <c r="T35" s="13"/>
      <c r="U35" s="14"/>
      <c r="V35" s="13"/>
      <c r="W35" s="13"/>
      <c r="X35" s="13"/>
      <c r="Y35" s="13"/>
      <c r="Z35" s="65"/>
      <c r="AA35" s="37"/>
    </row>
    <row r="36" spans="1:27" s="15" customFormat="1" ht="15" x14ac:dyDescent="0.25">
      <c r="A36" s="28">
        <v>7</v>
      </c>
      <c r="B36" s="27" t="s">
        <v>29</v>
      </c>
      <c r="C36" s="27" t="s">
        <v>13</v>
      </c>
      <c r="D36" s="35">
        <v>3470</v>
      </c>
      <c r="E36" s="32">
        <v>42.27</v>
      </c>
      <c r="F36" s="33">
        <v>10.029999999999999</v>
      </c>
      <c r="G36" s="33">
        <v>6.23</v>
      </c>
      <c r="H36" s="33">
        <v>8.64</v>
      </c>
      <c r="I36" s="33">
        <v>6.43</v>
      </c>
      <c r="J36" s="33">
        <v>2.73</v>
      </c>
      <c r="K36" s="33">
        <v>3.23</v>
      </c>
      <c r="L36" s="34">
        <v>9.9</v>
      </c>
      <c r="M36" s="35"/>
      <c r="N36" s="43">
        <v>1.43</v>
      </c>
      <c r="O36" s="43">
        <v>0.91</v>
      </c>
      <c r="P36" s="35">
        <f>D36*E36</f>
        <v>146676.90000000002</v>
      </c>
      <c r="Q36" s="36">
        <f t="shared" si="6"/>
        <v>1760122.8000000003</v>
      </c>
      <c r="R36" s="13"/>
      <c r="S36" s="13"/>
      <c r="T36" s="13"/>
      <c r="U36" s="14"/>
      <c r="V36" s="13"/>
      <c r="W36" s="13"/>
      <c r="X36" s="13"/>
      <c r="Y36" s="13"/>
      <c r="Z36" s="65" t="s">
        <v>36</v>
      </c>
      <c r="AA36" s="37">
        <f t="shared" si="7"/>
        <v>7333.8450000000012</v>
      </c>
    </row>
    <row r="37" spans="1:27" s="15" customFormat="1" ht="15" x14ac:dyDescent="0.25">
      <c r="A37" s="28">
        <v>8</v>
      </c>
      <c r="B37" s="27" t="s">
        <v>29</v>
      </c>
      <c r="C37" s="42" t="s">
        <v>14</v>
      </c>
      <c r="D37" s="43">
        <v>3167.8</v>
      </c>
      <c r="E37" s="32">
        <v>52.17</v>
      </c>
      <c r="F37" s="33">
        <v>10.029999999999999</v>
      </c>
      <c r="G37" s="33">
        <v>6.23</v>
      </c>
      <c r="H37" s="33">
        <v>8.64</v>
      </c>
      <c r="I37" s="33">
        <v>6.43</v>
      </c>
      <c r="J37" s="33">
        <v>2.73</v>
      </c>
      <c r="K37" s="33">
        <v>3.23</v>
      </c>
      <c r="L37" s="34">
        <v>9.9</v>
      </c>
      <c r="M37" s="35"/>
      <c r="N37" s="43">
        <v>1.43</v>
      </c>
      <c r="O37" s="43">
        <v>0.91</v>
      </c>
      <c r="P37" s="35">
        <f>D37*E37</f>
        <v>165264.12600000002</v>
      </c>
      <c r="Q37" s="36">
        <f t="shared" si="6"/>
        <v>1983169.5120000001</v>
      </c>
      <c r="R37" s="13"/>
      <c r="S37" s="13"/>
      <c r="T37" s="13"/>
      <c r="U37" s="14"/>
      <c r="V37" s="13"/>
      <c r="W37" s="13"/>
      <c r="X37" s="13"/>
      <c r="Y37" s="13"/>
      <c r="Z37" s="65" t="s">
        <v>36</v>
      </c>
      <c r="AA37" s="37">
        <f t="shared" si="7"/>
        <v>8263.2063000000016</v>
      </c>
    </row>
    <row r="38" spans="1:27" s="15" customFormat="1" ht="15" x14ac:dyDescent="0.25">
      <c r="A38" s="28"/>
      <c r="B38" s="27"/>
      <c r="C38" s="42"/>
      <c r="D38" s="68"/>
      <c r="E38" s="44" t="s">
        <v>59</v>
      </c>
      <c r="F38" s="45"/>
      <c r="G38" s="45"/>
      <c r="H38" s="45"/>
      <c r="I38" s="45"/>
      <c r="J38" s="45"/>
      <c r="K38" s="45"/>
      <c r="L38" s="46"/>
      <c r="M38" s="44"/>
      <c r="N38" s="47"/>
      <c r="O38" s="47"/>
      <c r="P38" s="48"/>
      <c r="Q38" s="38"/>
      <c r="R38" s="13"/>
      <c r="S38" s="13"/>
      <c r="T38" s="13"/>
      <c r="U38" s="14"/>
      <c r="V38" s="13"/>
      <c r="W38" s="13"/>
      <c r="X38" s="13"/>
      <c r="Y38" s="13"/>
      <c r="Z38" s="67"/>
      <c r="AA38" s="39">
        <f>SUM(AA36:AA37)</f>
        <v>15597.051300000003</v>
      </c>
    </row>
    <row r="39" spans="1:27" s="15" customFormat="1" ht="15" x14ac:dyDescent="0.25">
      <c r="A39" s="28"/>
      <c r="B39" s="69" t="s">
        <v>33</v>
      </c>
      <c r="C39" s="52"/>
      <c r="D39" s="63"/>
      <c r="E39" s="66"/>
      <c r="F39" s="13"/>
      <c r="G39" s="13"/>
      <c r="H39" s="13"/>
      <c r="I39" s="13"/>
      <c r="J39" s="13"/>
      <c r="K39" s="13"/>
      <c r="L39" s="54"/>
      <c r="M39" s="54"/>
      <c r="N39" s="13"/>
      <c r="O39" s="13"/>
      <c r="P39" s="13"/>
      <c r="Q39" s="13"/>
      <c r="R39" s="13"/>
      <c r="S39" s="13"/>
      <c r="T39" s="13"/>
      <c r="U39" s="14"/>
      <c r="V39" s="13"/>
      <c r="W39" s="13"/>
      <c r="X39" s="13"/>
      <c r="Y39" s="13"/>
      <c r="Z39" s="13"/>
      <c r="AA39" s="29"/>
    </row>
    <row r="40" spans="1:27" s="15" customFormat="1" ht="15" x14ac:dyDescent="0.25">
      <c r="A40" s="28">
        <v>9</v>
      </c>
      <c r="B40" s="27" t="s">
        <v>29</v>
      </c>
      <c r="C40" s="30" t="s">
        <v>15</v>
      </c>
      <c r="D40" s="35">
        <v>661.78</v>
      </c>
      <c r="E40" s="32">
        <v>41.37</v>
      </c>
      <c r="F40" s="33">
        <v>10.029999999999999</v>
      </c>
      <c r="G40" s="33">
        <v>6.23</v>
      </c>
      <c r="H40" s="33">
        <v>8.64</v>
      </c>
      <c r="I40" s="33">
        <v>6.43</v>
      </c>
      <c r="J40" s="33">
        <v>2.73</v>
      </c>
      <c r="K40" s="33">
        <v>3.23</v>
      </c>
      <c r="L40" s="34"/>
      <c r="M40" s="35"/>
      <c r="N40" s="43">
        <v>1.43</v>
      </c>
      <c r="O40" s="35"/>
      <c r="P40" s="35">
        <f>D40*E40</f>
        <v>27377.838599999995</v>
      </c>
      <c r="Q40" s="36">
        <f t="shared" ref="Q40:Q42" si="8">P40*12</f>
        <v>328534.06319999998</v>
      </c>
      <c r="R40" s="13"/>
      <c r="S40" s="13"/>
      <c r="T40" s="13"/>
      <c r="U40" s="14"/>
      <c r="V40" s="13"/>
      <c r="W40" s="13"/>
      <c r="X40" s="13"/>
      <c r="Y40" s="13"/>
      <c r="Z40" s="65" t="s">
        <v>36</v>
      </c>
      <c r="AA40" s="37">
        <f t="shared" ref="AA40:AA42" si="9">P40*5/100</f>
        <v>1368.8919299999998</v>
      </c>
    </row>
    <row r="41" spans="1:27" s="15" customFormat="1" ht="15" x14ac:dyDescent="0.25">
      <c r="A41" s="28">
        <v>10</v>
      </c>
      <c r="B41" s="27" t="s">
        <v>29</v>
      </c>
      <c r="C41" s="30" t="s">
        <v>17</v>
      </c>
      <c r="D41" s="35">
        <v>779.4</v>
      </c>
      <c r="E41" s="32">
        <v>41.37</v>
      </c>
      <c r="F41" s="33">
        <v>10.029999999999999</v>
      </c>
      <c r="G41" s="33">
        <v>6.23</v>
      </c>
      <c r="H41" s="33">
        <v>8.64</v>
      </c>
      <c r="I41" s="33">
        <v>6.43</v>
      </c>
      <c r="J41" s="33">
        <v>2.73</v>
      </c>
      <c r="K41" s="33">
        <v>3.23</v>
      </c>
      <c r="L41" s="34"/>
      <c r="M41" s="35"/>
      <c r="N41" s="43">
        <v>1.43</v>
      </c>
      <c r="O41" s="35"/>
      <c r="P41" s="35">
        <f>D41*E41</f>
        <v>32243.777999999998</v>
      </c>
      <c r="Q41" s="36">
        <f t="shared" si="8"/>
        <v>386925.33600000001</v>
      </c>
      <c r="R41" s="13"/>
      <c r="S41" s="13"/>
      <c r="T41" s="13"/>
      <c r="U41" s="14"/>
      <c r="V41" s="13"/>
      <c r="W41" s="13"/>
      <c r="X41" s="13"/>
      <c r="Y41" s="13"/>
      <c r="Z41" s="65" t="s">
        <v>36</v>
      </c>
      <c r="AA41" s="37">
        <f t="shared" si="9"/>
        <v>1612.1888999999999</v>
      </c>
    </row>
    <row r="42" spans="1:27" s="15" customFormat="1" ht="15" x14ac:dyDescent="0.25">
      <c r="A42" s="28">
        <v>11</v>
      </c>
      <c r="B42" s="27" t="s">
        <v>29</v>
      </c>
      <c r="C42" s="30" t="s">
        <v>18</v>
      </c>
      <c r="D42" s="35">
        <v>806.51</v>
      </c>
      <c r="E42" s="32">
        <v>41.37</v>
      </c>
      <c r="F42" s="33">
        <v>10.029999999999999</v>
      </c>
      <c r="G42" s="33">
        <v>6.23</v>
      </c>
      <c r="H42" s="33">
        <v>8.64</v>
      </c>
      <c r="I42" s="33">
        <v>6.43</v>
      </c>
      <c r="J42" s="33">
        <v>2.73</v>
      </c>
      <c r="K42" s="33">
        <v>3.23</v>
      </c>
      <c r="L42" s="34"/>
      <c r="M42" s="35"/>
      <c r="N42" s="43">
        <v>1.43</v>
      </c>
      <c r="O42" s="35"/>
      <c r="P42" s="35">
        <f>D42*E42</f>
        <v>33365.318699999996</v>
      </c>
      <c r="Q42" s="36">
        <f t="shared" si="8"/>
        <v>400383.82439999992</v>
      </c>
      <c r="R42" s="13"/>
      <c r="S42" s="13"/>
      <c r="T42" s="13"/>
      <c r="U42" s="14"/>
      <c r="V42" s="13"/>
      <c r="W42" s="13"/>
      <c r="X42" s="13"/>
      <c r="Y42" s="13"/>
      <c r="Z42" s="65" t="s">
        <v>36</v>
      </c>
      <c r="AA42" s="37">
        <f t="shared" si="9"/>
        <v>1668.2659349999999</v>
      </c>
    </row>
    <row r="43" spans="1:27" s="15" customFormat="1" ht="15" x14ac:dyDescent="0.25">
      <c r="A43" s="28"/>
      <c r="B43" s="27"/>
      <c r="C43" s="30"/>
      <c r="D43" s="41"/>
      <c r="E43" s="44" t="s">
        <v>60</v>
      </c>
      <c r="F43" s="45"/>
      <c r="G43" s="45"/>
      <c r="H43" s="45"/>
      <c r="I43" s="45"/>
      <c r="J43" s="45"/>
      <c r="K43" s="45"/>
      <c r="L43" s="46"/>
      <c r="M43" s="44"/>
      <c r="N43" s="47"/>
      <c r="O43" s="47"/>
      <c r="P43" s="48"/>
      <c r="Q43" s="38"/>
      <c r="R43" s="13"/>
      <c r="S43" s="13"/>
      <c r="T43" s="13"/>
      <c r="U43" s="14"/>
      <c r="V43" s="13"/>
      <c r="W43" s="13"/>
      <c r="X43" s="13"/>
      <c r="Y43" s="13"/>
      <c r="Z43" s="67"/>
      <c r="AA43" s="39">
        <f>SUM(AA40:AA42)</f>
        <v>4649.3467650000002</v>
      </c>
    </row>
    <row r="44" spans="1:27" s="15" customFormat="1" ht="15" x14ac:dyDescent="0.25">
      <c r="A44" s="28"/>
      <c r="B44" s="69" t="s">
        <v>34</v>
      </c>
      <c r="C44" s="52"/>
      <c r="D44" s="63"/>
      <c r="E44" s="13"/>
      <c r="F44" s="13"/>
      <c r="G44" s="13"/>
      <c r="H44" s="13"/>
      <c r="I44" s="13"/>
      <c r="J44" s="13"/>
      <c r="K44" s="13"/>
      <c r="L44" s="54"/>
      <c r="M44" s="54"/>
      <c r="N44" s="13"/>
      <c r="O44" s="13"/>
      <c r="P44" s="13"/>
      <c r="Q44" s="13"/>
      <c r="R44" s="13"/>
      <c r="S44" s="13"/>
      <c r="T44" s="13"/>
      <c r="U44" s="14"/>
      <c r="V44" s="13"/>
      <c r="W44" s="13"/>
      <c r="X44" s="13"/>
      <c r="Y44" s="13"/>
      <c r="AA44" s="29"/>
    </row>
    <row r="45" spans="1:27" s="15" customFormat="1" ht="15" x14ac:dyDescent="0.25">
      <c r="A45" s="28">
        <v>12</v>
      </c>
      <c r="B45" s="27" t="s">
        <v>29</v>
      </c>
      <c r="C45" s="30" t="s">
        <v>81</v>
      </c>
      <c r="D45" s="35">
        <v>846.4</v>
      </c>
      <c r="E45" s="32">
        <v>41.37</v>
      </c>
      <c r="F45" s="33">
        <v>10.029999999999999</v>
      </c>
      <c r="G45" s="33">
        <v>6.23</v>
      </c>
      <c r="H45" s="33">
        <v>8.64</v>
      </c>
      <c r="I45" s="33">
        <v>6.43</v>
      </c>
      <c r="J45" s="33">
        <v>2.73</v>
      </c>
      <c r="K45" s="33">
        <v>3.23</v>
      </c>
      <c r="L45" s="34"/>
      <c r="M45" s="35"/>
      <c r="N45" s="35">
        <v>1.43</v>
      </c>
      <c r="O45" s="35"/>
      <c r="P45" s="35">
        <f>D45*E45</f>
        <v>35015.567999999999</v>
      </c>
      <c r="Q45" s="36">
        <f t="shared" ref="Q45" si="10">P45*12</f>
        <v>420186.81599999999</v>
      </c>
      <c r="R45" s="13"/>
      <c r="S45" s="13"/>
      <c r="T45" s="13"/>
      <c r="U45" s="14"/>
      <c r="V45" s="13"/>
      <c r="W45" s="13"/>
      <c r="X45" s="13"/>
      <c r="Y45" s="13"/>
      <c r="Z45" s="65" t="s">
        <v>30</v>
      </c>
      <c r="AA45" s="37">
        <f>P45*5/100</f>
        <v>1750.7783999999999</v>
      </c>
    </row>
    <row r="46" spans="1:27" s="15" customFormat="1" ht="15" x14ac:dyDescent="0.25">
      <c r="A46" s="28">
        <v>13</v>
      </c>
      <c r="B46" s="27" t="s">
        <v>29</v>
      </c>
      <c r="C46" s="30" t="s">
        <v>20</v>
      </c>
      <c r="D46" s="35">
        <v>811.8</v>
      </c>
      <c r="E46" s="32">
        <v>41.37</v>
      </c>
      <c r="F46" s="33">
        <v>10.029999999999999</v>
      </c>
      <c r="G46" s="33">
        <v>6.23</v>
      </c>
      <c r="H46" s="33">
        <v>8.64</v>
      </c>
      <c r="I46" s="33">
        <v>6.43</v>
      </c>
      <c r="J46" s="33">
        <v>2.73</v>
      </c>
      <c r="K46" s="33">
        <v>3.23</v>
      </c>
      <c r="L46" s="34"/>
      <c r="M46" s="35"/>
      <c r="N46" s="35">
        <v>1.43</v>
      </c>
      <c r="O46" s="35"/>
      <c r="P46" s="35">
        <f t="shared" ref="P46:P50" si="11">D46*E46</f>
        <v>33584.165999999997</v>
      </c>
      <c r="Q46" s="36">
        <v>377194.75199999992</v>
      </c>
      <c r="R46" s="13"/>
      <c r="S46" s="13"/>
      <c r="T46" s="13"/>
      <c r="U46" s="14"/>
      <c r="V46" s="13"/>
      <c r="W46" s="13"/>
      <c r="X46" s="13"/>
      <c r="Y46" s="13"/>
      <c r="Z46" s="65" t="s">
        <v>30</v>
      </c>
      <c r="AA46" s="37">
        <f t="shared" ref="AA46:AA50" si="12">P46*5/100</f>
        <v>1679.2082999999998</v>
      </c>
    </row>
    <row r="47" spans="1:27" s="15" customFormat="1" ht="15" x14ac:dyDescent="0.25">
      <c r="A47" s="28">
        <v>14</v>
      </c>
      <c r="B47" s="27" t="s">
        <v>29</v>
      </c>
      <c r="C47" s="30" t="s">
        <v>84</v>
      </c>
      <c r="D47" s="35">
        <v>828.2</v>
      </c>
      <c r="E47" s="32">
        <v>41.37</v>
      </c>
      <c r="F47" s="33"/>
      <c r="G47" s="33"/>
      <c r="H47" s="33"/>
      <c r="I47" s="33"/>
      <c r="J47" s="33"/>
      <c r="K47" s="33"/>
      <c r="L47" s="34"/>
      <c r="M47" s="35"/>
      <c r="N47" s="35"/>
      <c r="O47" s="35"/>
      <c r="P47" s="35">
        <f t="shared" si="11"/>
        <v>34262.633999999998</v>
      </c>
      <c r="Q47" s="36"/>
      <c r="R47" s="13"/>
      <c r="S47" s="13"/>
      <c r="T47" s="13"/>
      <c r="U47" s="14"/>
      <c r="V47" s="13"/>
      <c r="W47" s="13"/>
      <c r="X47" s="13"/>
      <c r="Y47" s="13"/>
      <c r="Z47" s="65"/>
      <c r="AA47" s="37">
        <f t="shared" si="12"/>
        <v>1713.1316999999999</v>
      </c>
    </row>
    <row r="48" spans="1:27" s="15" customFormat="1" ht="15" x14ac:dyDescent="0.25">
      <c r="A48" s="28">
        <v>15</v>
      </c>
      <c r="B48" s="27" t="s">
        <v>29</v>
      </c>
      <c r="C48" s="30" t="s">
        <v>85</v>
      </c>
      <c r="D48" s="35">
        <v>827.4</v>
      </c>
      <c r="E48" s="32">
        <v>41.37</v>
      </c>
      <c r="F48" s="33"/>
      <c r="G48" s="33"/>
      <c r="H48" s="33"/>
      <c r="I48" s="33"/>
      <c r="J48" s="33"/>
      <c r="K48" s="33"/>
      <c r="L48" s="34"/>
      <c r="M48" s="35"/>
      <c r="N48" s="35"/>
      <c r="O48" s="35"/>
      <c r="P48" s="35">
        <f t="shared" si="11"/>
        <v>34229.538</v>
      </c>
      <c r="Q48" s="36"/>
      <c r="R48" s="13"/>
      <c r="S48" s="13"/>
      <c r="T48" s="13"/>
      <c r="U48" s="14"/>
      <c r="V48" s="13"/>
      <c r="W48" s="13"/>
      <c r="X48" s="13"/>
      <c r="Y48" s="13"/>
      <c r="Z48" s="65"/>
      <c r="AA48" s="37">
        <f t="shared" si="12"/>
        <v>1711.4769000000001</v>
      </c>
    </row>
    <row r="49" spans="1:27" s="15" customFormat="1" ht="15" x14ac:dyDescent="0.25">
      <c r="A49" s="28">
        <v>16</v>
      </c>
      <c r="B49" s="27" t="s">
        <v>29</v>
      </c>
      <c r="C49" s="30" t="s">
        <v>86</v>
      </c>
      <c r="D49" s="35">
        <v>1476.5</v>
      </c>
      <c r="E49" s="32">
        <v>41.37</v>
      </c>
      <c r="F49" s="33"/>
      <c r="G49" s="33"/>
      <c r="H49" s="33"/>
      <c r="I49" s="33"/>
      <c r="J49" s="33"/>
      <c r="K49" s="33"/>
      <c r="L49" s="34"/>
      <c r="M49" s="35"/>
      <c r="N49" s="35"/>
      <c r="O49" s="35"/>
      <c r="P49" s="35">
        <f t="shared" si="11"/>
        <v>61082.804999999993</v>
      </c>
      <c r="Q49" s="36"/>
      <c r="R49" s="13"/>
      <c r="S49" s="13"/>
      <c r="T49" s="13"/>
      <c r="U49" s="14"/>
      <c r="V49" s="13"/>
      <c r="W49" s="13"/>
      <c r="X49" s="13"/>
      <c r="Y49" s="13"/>
      <c r="Z49" s="65"/>
      <c r="AA49" s="37">
        <f t="shared" si="12"/>
        <v>3054.1402499999995</v>
      </c>
    </row>
    <row r="50" spans="1:27" s="15" customFormat="1" ht="15" x14ac:dyDescent="0.25">
      <c r="A50" s="28">
        <v>17</v>
      </c>
      <c r="B50" s="27" t="s">
        <v>29</v>
      </c>
      <c r="C50" s="30" t="s">
        <v>87</v>
      </c>
      <c r="D50" s="35">
        <v>1476.5</v>
      </c>
      <c r="E50" s="32">
        <v>41.37</v>
      </c>
      <c r="F50" s="33"/>
      <c r="G50" s="33"/>
      <c r="H50" s="33"/>
      <c r="I50" s="33"/>
      <c r="J50" s="33"/>
      <c r="K50" s="33"/>
      <c r="L50" s="34"/>
      <c r="M50" s="35"/>
      <c r="N50" s="35"/>
      <c r="O50" s="35"/>
      <c r="P50" s="35">
        <f t="shared" si="11"/>
        <v>61082.804999999993</v>
      </c>
      <c r="Q50" s="36"/>
      <c r="R50" s="13"/>
      <c r="S50" s="13"/>
      <c r="T50" s="13"/>
      <c r="U50" s="14"/>
      <c r="V50" s="13"/>
      <c r="W50" s="13"/>
      <c r="X50" s="13"/>
      <c r="Y50" s="13"/>
      <c r="Z50" s="65"/>
      <c r="AA50" s="37">
        <f t="shared" si="12"/>
        <v>3054.1402499999995</v>
      </c>
    </row>
    <row r="51" spans="1:27" s="15" customFormat="1" ht="15" x14ac:dyDescent="0.25">
      <c r="A51" s="28"/>
      <c r="B51" s="27"/>
      <c r="C51" s="30"/>
      <c r="D51" s="41"/>
      <c r="E51" s="44" t="s">
        <v>61</v>
      </c>
      <c r="F51" s="45"/>
      <c r="G51" s="45"/>
      <c r="H51" s="45"/>
      <c r="I51" s="45"/>
      <c r="J51" s="45"/>
      <c r="K51" s="45"/>
      <c r="L51" s="46"/>
      <c r="M51" s="44"/>
      <c r="N51" s="47"/>
      <c r="O51" s="47"/>
      <c r="P51" s="48"/>
      <c r="Q51" s="38"/>
      <c r="R51" s="13"/>
      <c r="S51" s="13"/>
      <c r="T51" s="13"/>
      <c r="U51" s="14"/>
      <c r="V51" s="13"/>
      <c r="W51" s="13"/>
      <c r="X51" s="13"/>
      <c r="Y51" s="13"/>
      <c r="Z51" s="67"/>
      <c r="AA51" s="39">
        <f>SUM(AA45:AA50)</f>
        <v>12962.875799999998</v>
      </c>
    </row>
    <row r="52" spans="1:27" s="15" customFormat="1" ht="15" x14ac:dyDescent="0.25">
      <c r="A52" s="28"/>
      <c r="B52" s="69" t="s">
        <v>35</v>
      </c>
      <c r="C52" s="52"/>
      <c r="D52" s="63"/>
      <c r="E52" s="28"/>
      <c r="F52" s="28"/>
      <c r="G52" s="28"/>
      <c r="H52" s="28"/>
      <c r="I52" s="28"/>
      <c r="J52" s="28"/>
      <c r="K52" s="28"/>
      <c r="L52" s="52"/>
      <c r="M52" s="52"/>
      <c r="N52" s="28"/>
      <c r="O52" s="28"/>
      <c r="P52" s="28"/>
      <c r="Q52" s="28"/>
      <c r="R52" s="28"/>
      <c r="S52" s="28"/>
      <c r="T52" s="28"/>
      <c r="U52" s="72"/>
      <c r="V52" s="28"/>
      <c r="W52" s="28"/>
      <c r="X52" s="28"/>
      <c r="Y52" s="28"/>
      <c r="Z52" s="29"/>
      <c r="AA52" s="29"/>
    </row>
    <row r="53" spans="1:27" s="15" customFormat="1" ht="15" x14ac:dyDescent="0.25">
      <c r="A53" s="28">
        <v>18</v>
      </c>
      <c r="B53" s="27" t="s">
        <v>29</v>
      </c>
      <c r="C53" s="106" t="s">
        <v>99</v>
      </c>
      <c r="D53" s="35">
        <v>933.6</v>
      </c>
      <c r="E53" s="32">
        <v>39.85</v>
      </c>
      <c r="F53" s="33">
        <v>10.029999999999999</v>
      </c>
      <c r="G53" s="33">
        <v>6.23</v>
      </c>
      <c r="H53" s="33">
        <v>8.64</v>
      </c>
      <c r="I53" s="33">
        <v>6.43</v>
      </c>
      <c r="J53" s="33">
        <v>2.73</v>
      </c>
      <c r="K53" s="33">
        <v>3.23</v>
      </c>
      <c r="L53" s="34"/>
      <c r="M53" s="35"/>
      <c r="N53" s="35"/>
      <c r="O53" s="35"/>
      <c r="P53" s="35">
        <f t="shared" ref="P53:P61" si="13">D53*E53</f>
        <v>37203.96</v>
      </c>
      <c r="Q53" s="36">
        <f t="shared" ref="Q53:Q61" si="14">P53*12</f>
        <v>446447.52</v>
      </c>
      <c r="R53" s="13"/>
      <c r="S53" s="13"/>
      <c r="T53" s="13"/>
      <c r="U53" s="14"/>
      <c r="V53" s="13"/>
      <c r="W53" s="13"/>
      <c r="X53" s="13"/>
      <c r="Y53" s="13"/>
      <c r="Z53" s="65" t="s">
        <v>100</v>
      </c>
      <c r="AA53" s="37">
        <f t="shared" ref="AA53:AA61" si="15">P53*5/100</f>
        <v>1860.1979999999999</v>
      </c>
    </row>
    <row r="54" spans="1:27" s="15" customFormat="1" ht="15" x14ac:dyDescent="0.25">
      <c r="A54" s="28">
        <v>19</v>
      </c>
      <c r="B54" s="27" t="s">
        <v>29</v>
      </c>
      <c r="C54" s="106" t="s">
        <v>101</v>
      </c>
      <c r="D54" s="35">
        <v>931.8</v>
      </c>
      <c r="E54" s="32">
        <v>39.85</v>
      </c>
      <c r="F54" s="33">
        <v>10.029999999999999</v>
      </c>
      <c r="G54" s="33">
        <v>6.23</v>
      </c>
      <c r="H54" s="33">
        <v>8.64</v>
      </c>
      <c r="I54" s="33">
        <v>6.43</v>
      </c>
      <c r="J54" s="33">
        <v>2.73</v>
      </c>
      <c r="K54" s="33">
        <v>3.23</v>
      </c>
      <c r="L54" s="34"/>
      <c r="M54" s="35"/>
      <c r="N54" s="35"/>
      <c r="O54" s="35"/>
      <c r="P54" s="35">
        <f t="shared" si="13"/>
        <v>37132.229999999996</v>
      </c>
      <c r="Q54" s="36">
        <f t="shared" si="14"/>
        <v>445586.75999999995</v>
      </c>
      <c r="R54" s="13"/>
      <c r="S54" s="13"/>
      <c r="T54" s="13"/>
      <c r="U54" s="14"/>
      <c r="V54" s="13"/>
      <c r="W54" s="13"/>
      <c r="X54" s="13"/>
      <c r="Y54" s="13"/>
      <c r="Z54" s="65" t="s">
        <v>100</v>
      </c>
      <c r="AA54" s="37">
        <f t="shared" si="15"/>
        <v>1856.6114999999998</v>
      </c>
    </row>
    <row r="55" spans="1:27" s="15" customFormat="1" ht="15" x14ac:dyDescent="0.25">
      <c r="A55" s="28">
        <v>20</v>
      </c>
      <c r="B55" s="27" t="s">
        <v>29</v>
      </c>
      <c r="C55" s="106" t="s">
        <v>102</v>
      </c>
      <c r="D55" s="35">
        <v>931.1</v>
      </c>
      <c r="E55" s="32">
        <v>39.85</v>
      </c>
      <c r="F55" s="33">
        <v>10.029999999999999</v>
      </c>
      <c r="G55" s="33">
        <v>6.23</v>
      </c>
      <c r="H55" s="33">
        <v>8.64</v>
      </c>
      <c r="I55" s="33">
        <v>6.43</v>
      </c>
      <c r="J55" s="33">
        <v>2.73</v>
      </c>
      <c r="K55" s="33">
        <v>3.23</v>
      </c>
      <c r="L55" s="34"/>
      <c r="M55" s="35"/>
      <c r="N55" s="35"/>
      <c r="O55" s="35"/>
      <c r="P55" s="35">
        <f t="shared" si="13"/>
        <v>37104.334999999999</v>
      </c>
      <c r="Q55" s="36">
        <f t="shared" si="14"/>
        <v>445252.02</v>
      </c>
      <c r="R55" s="13"/>
      <c r="S55" s="13"/>
      <c r="T55" s="13"/>
      <c r="U55" s="14"/>
      <c r="V55" s="13"/>
      <c r="W55" s="13"/>
      <c r="X55" s="13"/>
      <c r="Y55" s="13"/>
      <c r="Z55" s="65" t="s">
        <v>100</v>
      </c>
      <c r="AA55" s="37">
        <f t="shared" si="15"/>
        <v>1855.2167499999998</v>
      </c>
    </row>
    <row r="56" spans="1:27" s="15" customFormat="1" ht="15" x14ac:dyDescent="0.25">
      <c r="A56" s="28">
        <v>21</v>
      </c>
      <c r="B56" s="27" t="s">
        <v>29</v>
      </c>
      <c r="C56" s="106" t="s">
        <v>103</v>
      </c>
      <c r="D56" s="35">
        <v>926.2</v>
      </c>
      <c r="E56" s="32">
        <v>39.85</v>
      </c>
      <c r="F56" s="33">
        <v>10.029999999999999</v>
      </c>
      <c r="G56" s="33">
        <v>6.23</v>
      </c>
      <c r="H56" s="33">
        <v>8.64</v>
      </c>
      <c r="I56" s="33">
        <v>6.43</v>
      </c>
      <c r="J56" s="33">
        <v>2.73</v>
      </c>
      <c r="K56" s="33">
        <v>3.23</v>
      </c>
      <c r="L56" s="34"/>
      <c r="M56" s="35"/>
      <c r="N56" s="35"/>
      <c r="O56" s="35"/>
      <c r="P56" s="35">
        <f t="shared" si="13"/>
        <v>36909.07</v>
      </c>
      <c r="Q56" s="36">
        <f t="shared" si="14"/>
        <v>442908.83999999997</v>
      </c>
      <c r="R56" s="13"/>
      <c r="S56" s="13"/>
      <c r="T56" s="13"/>
      <c r="U56" s="14"/>
      <c r="V56" s="13"/>
      <c r="W56" s="13"/>
      <c r="X56" s="13"/>
      <c r="Y56" s="13"/>
      <c r="Z56" s="65" t="s">
        <v>100</v>
      </c>
      <c r="AA56" s="37">
        <f t="shared" si="15"/>
        <v>1845.4535000000001</v>
      </c>
    </row>
    <row r="57" spans="1:27" s="15" customFormat="1" ht="15" x14ac:dyDescent="0.25">
      <c r="A57" s="28">
        <v>22</v>
      </c>
      <c r="B57" s="27" t="s">
        <v>29</v>
      </c>
      <c r="C57" s="106" t="s">
        <v>104</v>
      </c>
      <c r="D57" s="35">
        <v>929</v>
      </c>
      <c r="E57" s="32">
        <v>39.85</v>
      </c>
      <c r="F57" s="33">
        <v>10.029999999999999</v>
      </c>
      <c r="G57" s="33">
        <v>6.23</v>
      </c>
      <c r="H57" s="33">
        <v>8.64</v>
      </c>
      <c r="I57" s="33">
        <v>6.43</v>
      </c>
      <c r="J57" s="33">
        <v>2.73</v>
      </c>
      <c r="K57" s="33">
        <v>3.23</v>
      </c>
      <c r="L57" s="34"/>
      <c r="M57" s="35"/>
      <c r="N57" s="35"/>
      <c r="O57" s="35"/>
      <c r="P57" s="35">
        <f t="shared" si="13"/>
        <v>37020.65</v>
      </c>
      <c r="Q57" s="36">
        <f t="shared" si="14"/>
        <v>444247.80000000005</v>
      </c>
      <c r="R57" s="13"/>
      <c r="S57" s="13"/>
      <c r="T57" s="13"/>
      <c r="U57" s="14"/>
      <c r="V57" s="13"/>
      <c r="W57" s="13"/>
      <c r="X57" s="13"/>
      <c r="Y57" s="13"/>
      <c r="Z57" s="65" t="s">
        <v>100</v>
      </c>
      <c r="AA57" s="37">
        <f t="shared" si="15"/>
        <v>1851.0325</v>
      </c>
    </row>
    <row r="58" spans="1:27" s="15" customFormat="1" ht="15" x14ac:dyDescent="0.25">
      <c r="A58" s="28">
        <v>23</v>
      </c>
      <c r="B58" s="27" t="s">
        <v>29</v>
      </c>
      <c r="C58" s="106" t="s">
        <v>105</v>
      </c>
      <c r="D58" s="35">
        <v>921.6</v>
      </c>
      <c r="E58" s="32">
        <v>39.85</v>
      </c>
      <c r="F58" s="33">
        <v>10.029999999999999</v>
      </c>
      <c r="G58" s="33">
        <v>6.23</v>
      </c>
      <c r="H58" s="33">
        <v>8.64</v>
      </c>
      <c r="I58" s="33">
        <v>6.43</v>
      </c>
      <c r="J58" s="33">
        <v>2.73</v>
      </c>
      <c r="K58" s="33">
        <v>3.23</v>
      </c>
      <c r="L58" s="34"/>
      <c r="M58" s="35"/>
      <c r="N58" s="35"/>
      <c r="O58" s="35"/>
      <c r="P58" s="35">
        <f t="shared" si="13"/>
        <v>36725.760000000002</v>
      </c>
      <c r="Q58" s="36">
        <f t="shared" si="14"/>
        <v>440709.12</v>
      </c>
      <c r="R58" s="13"/>
      <c r="S58" s="13"/>
      <c r="T58" s="13"/>
      <c r="U58" s="14"/>
      <c r="V58" s="13"/>
      <c r="W58" s="13"/>
      <c r="X58" s="13"/>
      <c r="Y58" s="13"/>
      <c r="Z58" s="65" t="s">
        <v>100</v>
      </c>
      <c r="AA58" s="37">
        <f t="shared" si="15"/>
        <v>1836.2880000000002</v>
      </c>
    </row>
    <row r="59" spans="1:27" s="15" customFormat="1" ht="15" x14ac:dyDescent="0.25">
      <c r="A59" s="28">
        <v>24</v>
      </c>
      <c r="B59" s="27" t="s">
        <v>29</v>
      </c>
      <c r="C59" s="106" t="s">
        <v>106</v>
      </c>
      <c r="D59" s="35">
        <v>931.3</v>
      </c>
      <c r="E59" s="32">
        <v>39.85</v>
      </c>
      <c r="F59" s="33">
        <v>10.029999999999999</v>
      </c>
      <c r="G59" s="33">
        <v>6.23</v>
      </c>
      <c r="H59" s="33">
        <v>8.64</v>
      </c>
      <c r="I59" s="33">
        <v>6.43</v>
      </c>
      <c r="J59" s="33">
        <v>2.73</v>
      </c>
      <c r="K59" s="33">
        <v>3.23</v>
      </c>
      <c r="L59" s="34"/>
      <c r="M59" s="35"/>
      <c r="N59" s="35"/>
      <c r="O59" s="35"/>
      <c r="P59" s="35">
        <f t="shared" si="13"/>
        <v>37112.305</v>
      </c>
      <c r="Q59" s="36">
        <f t="shared" si="14"/>
        <v>445347.66000000003</v>
      </c>
      <c r="R59" s="13"/>
      <c r="S59" s="13"/>
      <c r="T59" s="13"/>
      <c r="U59" s="14"/>
      <c r="V59" s="13"/>
      <c r="W59" s="13"/>
      <c r="X59" s="13"/>
      <c r="Y59" s="13"/>
      <c r="Z59" s="65" t="s">
        <v>100</v>
      </c>
      <c r="AA59" s="37">
        <f t="shared" si="15"/>
        <v>1855.6152499999998</v>
      </c>
    </row>
    <row r="60" spans="1:27" s="15" customFormat="1" ht="15" x14ac:dyDescent="0.25">
      <c r="A60" s="28">
        <v>25</v>
      </c>
      <c r="B60" s="27" t="s">
        <v>29</v>
      </c>
      <c r="C60" s="106" t="s">
        <v>107</v>
      </c>
      <c r="D60" s="35">
        <v>925.3</v>
      </c>
      <c r="E60" s="32">
        <v>39.85</v>
      </c>
      <c r="F60" s="33">
        <v>10.029999999999999</v>
      </c>
      <c r="G60" s="33">
        <v>6.23</v>
      </c>
      <c r="H60" s="33">
        <v>8.64</v>
      </c>
      <c r="I60" s="33">
        <v>6.43</v>
      </c>
      <c r="J60" s="33">
        <v>2.73</v>
      </c>
      <c r="K60" s="33">
        <v>3.23</v>
      </c>
      <c r="L60" s="34"/>
      <c r="M60" s="35"/>
      <c r="N60" s="35"/>
      <c r="O60" s="35"/>
      <c r="P60" s="35">
        <f t="shared" si="13"/>
        <v>36873.205000000002</v>
      </c>
      <c r="Q60" s="36">
        <f t="shared" si="14"/>
        <v>442478.46</v>
      </c>
      <c r="R60" s="13"/>
      <c r="S60" s="13"/>
      <c r="T60" s="13"/>
      <c r="U60" s="14"/>
      <c r="V60" s="13"/>
      <c r="W60" s="13"/>
      <c r="X60" s="13"/>
      <c r="Y60" s="13"/>
      <c r="Z60" s="65" t="s">
        <v>100</v>
      </c>
      <c r="AA60" s="37">
        <f t="shared" si="15"/>
        <v>1843.6602500000001</v>
      </c>
    </row>
    <row r="61" spans="1:27" s="15" customFormat="1" ht="15" x14ac:dyDescent="0.25">
      <c r="A61" s="28">
        <v>26</v>
      </c>
      <c r="B61" s="27" t="s">
        <v>29</v>
      </c>
      <c r="C61" s="106" t="s">
        <v>108</v>
      </c>
      <c r="D61" s="35">
        <v>901.9</v>
      </c>
      <c r="E61" s="32">
        <v>39.85</v>
      </c>
      <c r="F61" s="33">
        <v>10.029999999999999</v>
      </c>
      <c r="G61" s="33">
        <v>6.23</v>
      </c>
      <c r="H61" s="33">
        <v>8.64</v>
      </c>
      <c r="I61" s="33">
        <v>6.43</v>
      </c>
      <c r="J61" s="33">
        <v>2.73</v>
      </c>
      <c r="K61" s="33">
        <v>3.23</v>
      </c>
      <c r="L61" s="34"/>
      <c r="M61" s="35"/>
      <c r="N61" s="35"/>
      <c r="O61" s="35"/>
      <c r="P61" s="35">
        <f t="shared" si="13"/>
        <v>35940.715000000004</v>
      </c>
      <c r="Q61" s="36">
        <f t="shared" si="14"/>
        <v>431288.58000000007</v>
      </c>
      <c r="R61" s="13"/>
      <c r="S61" s="13"/>
      <c r="T61" s="13"/>
      <c r="U61" s="14"/>
      <c r="V61" s="13"/>
      <c r="W61" s="13"/>
      <c r="X61" s="13"/>
      <c r="Y61" s="13"/>
      <c r="Z61" s="65" t="s">
        <v>100</v>
      </c>
      <c r="AA61" s="37">
        <f t="shared" si="15"/>
        <v>1797.03575</v>
      </c>
    </row>
    <row r="62" spans="1:27" s="15" customFormat="1" ht="15" x14ac:dyDescent="0.25">
      <c r="A62" s="28"/>
      <c r="B62" s="70"/>
      <c r="C62" s="118"/>
      <c r="D62" s="89"/>
      <c r="E62" s="32"/>
      <c r="F62" s="33"/>
      <c r="G62" s="33"/>
      <c r="H62" s="33"/>
      <c r="I62" s="33"/>
      <c r="J62" s="33"/>
      <c r="K62" s="33"/>
      <c r="L62" s="34"/>
      <c r="M62" s="35"/>
      <c r="N62" s="35"/>
      <c r="O62" s="35"/>
      <c r="P62" s="35"/>
      <c r="Q62" s="90"/>
      <c r="R62" s="13"/>
      <c r="S62" s="13"/>
      <c r="T62" s="13"/>
      <c r="U62" s="14"/>
      <c r="V62" s="13"/>
      <c r="W62" s="13"/>
      <c r="X62" s="13"/>
      <c r="Y62" s="13"/>
      <c r="Z62" s="97"/>
      <c r="AA62" s="119">
        <f>AA61+AA60+AA59+AA58+AA57+AA56+AA55+AA54+AA53</f>
        <v>16601.111499999999</v>
      </c>
    </row>
    <row r="63" spans="1:27" s="15" customFormat="1" ht="15" x14ac:dyDescent="0.25">
      <c r="A63" s="28"/>
      <c r="B63" s="100"/>
      <c r="C63" s="101"/>
      <c r="D63" s="94"/>
      <c r="E63" s="44" t="s">
        <v>62</v>
      </c>
      <c r="F63" s="45"/>
      <c r="G63" s="45"/>
      <c r="H63" s="45"/>
      <c r="I63" s="45"/>
      <c r="J63" s="45"/>
      <c r="K63" s="45"/>
      <c r="L63" s="46"/>
      <c r="M63" s="44"/>
      <c r="N63" s="47"/>
      <c r="O63" s="47"/>
      <c r="P63" s="48"/>
      <c r="Q63" s="103"/>
      <c r="R63" s="17"/>
      <c r="S63" s="17"/>
      <c r="T63" s="17"/>
      <c r="U63" s="104"/>
      <c r="V63" s="17"/>
      <c r="W63" s="17"/>
      <c r="X63" s="17"/>
      <c r="Y63" s="17"/>
      <c r="Z63" s="105"/>
      <c r="AA63" s="95"/>
    </row>
    <row r="64" spans="1:27" s="15" customFormat="1" ht="15" x14ac:dyDescent="0.25">
      <c r="A64" s="28"/>
      <c r="B64" s="100" t="s">
        <v>37</v>
      </c>
      <c r="C64" s="101"/>
      <c r="D64" s="94"/>
      <c r="E64" s="107"/>
      <c r="F64" s="108"/>
      <c r="G64" s="108"/>
      <c r="H64" s="108"/>
      <c r="I64" s="108"/>
      <c r="J64" s="108"/>
      <c r="K64" s="108"/>
      <c r="L64" s="109"/>
      <c r="M64" s="110"/>
      <c r="N64" s="111"/>
      <c r="O64" s="111"/>
      <c r="P64" s="112"/>
      <c r="Q64" s="103"/>
      <c r="R64" s="17"/>
      <c r="S64" s="17"/>
      <c r="T64" s="17"/>
      <c r="U64" s="104"/>
      <c r="V64" s="17"/>
      <c r="W64" s="17"/>
      <c r="X64" s="17"/>
      <c r="Y64" s="17"/>
      <c r="Z64" s="105"/>
      <c r="AA64" s="95"/>
    </row>
    <row r="65" spans="1:27" s="15" customFormat="1" ht="15" x14ac:dyDescent="0.25">
      <c r="A65" s="28">
        <v>27</v>
      </c>
      <c r="B65" s="70" t="s">
        <v>29</v>
      </c>
      <c r="C65" s="85" t="s">
        <v>66</v>
      </c>
      <c r="D65" s="98">
        <v>162.9</v>
      </c>
      <c r="E65" s="87">
        <v>139.75</v>
      </c>
      <c r="F65" s="96">
        <v>10.029999999999999</v>
      </c>
      <c r="G65" s="96">
        <v>6.23</v>
      </c>
      <c r="H65" s="96">
        <v>8.64</v>
      </c>
      <c r="I65" s="96">
        <v>6.43</v>
      </c>
      <c r="J65" s="96">
        <v>2.73</v>
      </c>
      <c r="K65" s="96">
        <v>3.23</v>
      </c>
      <c r="L65" s="88"/>
      <c r="M65" s="89"/>
      <c r="N65" s="89">
        <v>1.43</v>
      </c>
      <c r="O65" s="89"/>
      <c r="P65" s="89">
        <f>D65*E65</f>
        <v>22765.275000000001</v>
      </c>
      <c r="Q65" s="90">
        <f t="shared" ref="Q65:Q67" si="16">P65*12</f>
        <v>273183.30000000005</v>
      </c>
      <c r="R65" s="13"/>
      <c r="S65" s="13"/>
      <c r="T65" s="13"/>
      <c r="U65" s="14"/>
      <c r="V65" s="13"/>
      <c r="W65" s="13"/>
      <c r="X65" s="13"/>
      <c r="Y65" s="13"/>
      <c r="Z65" s="97" t="s">
        <v>30</v>
      </c>
      <c r="AA65" s="92">
        <f t="shared" ref="AA65:AA67" si="17">P65*5/100</f>
        <v>1138.2637500000001</v>
      </c>
    </row>
    <row r="66" spans="1:27" s="15" customFormat="1" ht="15" x14ac:dyDescent="0.25">
      <c r="A66" s="28">
        <v>28</v>
      </c>
      <c r="B66" s="42" t="s">
        <v>29</v>
      </c>
      <c r="C66" s="30" t="s">
        <v>67</v>
      </c>
      <c r="D66" s="99">
        <v>150.6</v>
      </c>
      <c r="E66" s="32">
        <v>139.75</v>
      </c>
      <c r="F66" s="33"/>
      <c r="G66" s="33"/>
      <c r="H66" s="33"/>
      <c r="I66" s="33"/>
      <c r="J66" s="33"/>
      <c r="K66" s="33"/>
      <c r="L66" s="34"/>
      <c r="M66" s="35"/>
      <c r="N66" s="35"/>
      <c r="O66" s="35"/>
      <c r="P66" s="35">
        <f>D66*E66</f>
        <v>21046.35</v>
      </c>
      <c r="Q66" s="36"/>
      <c r="R66" s="13"/>
      <c r="S66" s="13"/>
      <c r="T66" s="13"/>
      <c r="U66" s="14"/>
      <c r="V66" s="13"/>
      <c r="W66" s="13"/>
      <c r="X66" s="13"/>
      <c r="Y66" s="13"/>
      <c r="Z66" s="65"/>
      <c r="AA66" s="37">
        <f t="shared" si="17"/>
        <v>1052.3175000000001</v>
      </c>
    </row>
    <row r="67" spans="1:27" s="15" customFormat="1" ht="15" x14ac:dyDescent="0.25">
      <c r="A67" s="28">
        <v>29</v>
      </c>
      <c r="B67" s="27" t="s">
        <v>29</v>
      </c>
      <c r="C67" s="30" t="s">
        <v>68</v>
      </c>
      <c r="D67" s="99">
        <v>171.2</v>
      </c>
      <c r="E67" s="32">
        <v>139.75</v>
      </c>
      <c r="F67" s="33">
        <v>10.029999999999999</v>
      </c>
      <c r="G67" s="33">
        <v>6.23</v>
      </c>
      <c r="H67" s="33">
        <v>8.64</v>
      </c>
      <c r="I67" s="33">
        <v>6.43</v>
      </c>
      <c r="J67" s="33">
        <v>2.73</v>
      </c>
      <c r="K67" s="33">
        <v>3.23</v>
      </c>
      <c r="L67" s="34"/>
      <c r="M67" s="35"/>
      <c r="N67" s="35">
        <v>1.43</v>
      </c>
      <c r="O67" s="35"/>
      <c r="P67" s="35">
        <f>D67*E67</f>
        <v>23925.199999999997</v>
      </c>
      <c r="Q67" s="36">
        <f t="shared" si="16"/>
        <v>287102.39999999997</v>
      </c>
      <c r="R67" s="13"/>
      <c r="S67" s="13"/>
      <c r="T67" s="13"/>
      <c r="U67" s="14"/>
      <c r="V67" s="13"/>
      <c r="W67" s="13"/>
      <c r="X67" s="13"/>
      <c r="Y67" s="13"/>
      <c r="Z67" s="65" t="s">
        <v>30</v>
      </c>
      <c r="AA67" s="37">
        <f t="shared" si="17"/>
        <v>1196.2599999999998</v>
      </c>
    </row>
    <row r="68" spans="1:27" s="15" customFormat="1" ht="15" x14ac:dyDescent="0.25">
      <c r="A68" s="28"/>
      <c r="B68" s="27"/>
      <c r="C68" s="30"/>
      <c r="D68" s="41"/>
      <c r="E68" s="44" t="s">
        <v>63</v>
      </c>
      <c r="F68" s="45"/>
      <c r="G68" s="45"/>
      <c r="H68" s="45"/>
      <c r="I68" s="45"/>
      <c r="J68" s="45"/>
      <c r="K68" s="45"/>
      <c r="L68" s="46"/>
      <c r="M68" s="44"/>
      <c r="N68" s="47"/>
      <c r="O68" s="47"/>
      <c r="P68" s="48"/>
      <c r="Q68" s="38"/>
      <c r="R68" s="13"/>
      <c r="S68" s="13"/>
      <c r="T68" s="13"/>
      <c r="U68" s="14"/>
      <c r="V68" s="13"/>
      <c r="W68" s="13"/>
      <c r="X68" s="13"/>
      <c r="Y68" s="13"/>
      <c r="Z68" s="67"/>
      <c r="AA68" s="39">
        <f>SUM(AA65:AA67)</f>
        <v>3386.8412499999999</v>
      </c>
    </row>
    <row r="69" spans="1:27" s="15" customFormat="1" ht="15" x14ac:dyDescent="0.25">
      <c r="A69" s="28"/>
      <c r="B69" s="69" t="s">
        <v>38</v>
      </c>
      <c r="C69" s="101"/>
      <c r="D69" s="94"/>
      <c r="E69" s="102"/>
      <c r="F69" s="103"/>
      <c r="G69" s="103"/>
      <c r="H69" s="103"/>
      <c r="I69" s="103"/>
      <c r="J69" s="103"/>
      <c r="K69" s="103"/>
      <c r="L69" s="101"/>
      <c r="M69" s="101"/>
      <c r="N69" s="103"/>
      <c r="O69" s="103"/>
      <c r="P69" s="103"/>
      <c r="Q69" s="103"/>
      <c r="R69" s="17"/>
      <c r="S69" s="17"/>
      <c r="T69" s="17"/>
      <c r="U69" s="104"/>
      <c r="V69" s="17"/>
      <c r="W69" s="17"/>
      <c r="X69" s="17"/>
      <c r="Y69" s="17"/>
      <c r="Z69" s="105"/>
      <c r="AA69" s="95"/>
    </row>
    <row r="70" spans="1:27" s="15" customFormat="1" ht="15" x14ac:dyDescent="0.25">
      <c r="A70" s="28">
        <v>30</v>
      </c>
      <c r="B70" s="27" t="s">
        <v>29</v>
      </c>
      <c r="C70" s="52" t="s">
        <v>109</v>
      </c>
      <c r="D70" s="71">
        <v>1624.3</v>
      </c>
      <c r="E70" s="35">
        <v>41.85</v>
      </c>
      <c r="F70" s="33">
        <v>10.029999999999999</v>
      </c>
      <c r="G70" s="33">
        <v>6.23</v>
      </c>
      <c r="H70" s="33">
        <v>8.64</v>
      </c>
      <c r="I70" s="33">
        <v>6.43</v>
      </c>
      <c r="J70" s="33">
        <v>2.73</v>
      </c>
      <c r="K70" s="33">
        <v>3.23</v>
      </c>
      <c r="L70" s="34"/>
      <c r="M70" s="35"/>
      <c r="N70" s="43">
        <v>1.43</v>
      </c>
      <c r="O70" s="43">
        <v>0.91</v>
      </c>
      <c r="P70" s="36">
        <f>D70*E70</f>
        <v>67976.955000000002</v>
      </c>
      <c r="Q70" s="28">
        <v>772452.10799999977</v>
      </c>
      <c r="R70" s="28"/>
      <c r="S70" s="28"/>
      <c r="T70" s="28"/>
      <c r="U70" s="72"/>
      <c r="V70" s="28"/>
      <c r="W70" s="28"/>
      <c r="X70" s="28"/>
      <c r="Y70" s="28"/>
      <c r="Z70" s="28" t="s">
        <v>30</v>
      </c>
      <c r="AA70" s="37">
        <f>P70*5/100</f>
        <v>3398.8477500000004</v>
      </c>
    </row>
    <row r="71" spans="1:27" s="15" customFormat="1" ht="15" x14ac:dyDescent="0.25">
      <c r="A71" s="28"/>
      <c r="B71" s="100"/>
      <c r="C71" s="101"/>
      <c r="D71" s="94"/>
      <c r="E71" s="113" t="s">
        <v>64</v>
      </c>
      <c r="F71" s="114"/>
      <c r="G71" s="114"/>
      <c r="H71" s="114"/>
      <c r="I71" s="114"/>
      <c r="J71" s="114"/>
      <c r="K71" s="114"/>
      <c r="L71" s="115"/>
      <c r="M71" s="115"/>
      <c r="N71" s="114"/>
      <c r="O71" s="114"/>
      <c r="P71" s="114"/>
      <c r="Q71" s="103"/>
      <c r="R71" s="17"/>
      <c r="S71" s="17"/>
      <c r="T71" s="17"/>
      <c r="U71" s="104"/>
      <c r="V71" s="17"/>
      <c r="W71" s="17"/>
      <c r="X71" s="17"/>
      <c r="Y71" s="17"/>
      <c r="Z71" s="105"/>
      <c r="AA71" s="95"/>
    </row>
    <row r="72" spans="1:27" s="15" customFormat="1" ht="15" x14ac:dyDescent="0.25">
      <c r="A72" s="28"/>
      <c r="B72" s="77" t="s">
        <v>39</v>
      </c>
      <c r="C72" s="27"/>
      <c r="D72" s="73"/>
      <c r="E72" s="32"/>
      <c r="F72" s="33"/>
      <c r="G72" s="33"/>
      <c r="H72" s="33"/>
      <c r="I72" s="33"/>
      <c r="J72" s="33"/>
      <c r="K72" s="33"/>
      <c r="L72" s="34"/>
      <c r="M72" s="35"/>
      <c r="N72" s="43"/>
      <c r="O72" s="43"/>
      <c r="P72" s="36"/>
      <c r="Q72" s="36"/>
      <c r="R72" s="13"/>
      <c r="S72" s="13"/>
      <c r="T72" s="13"/>
      <c r="U72" s="14"/>
      <c r="V72" s="13"/>
      <c r="W72" s="13"/>
      <c r="X72" s="13"/>
      <c r="Y72" s="13"/>
      <c r="Z72" s="65"/>
      <c r="AA72" s="37"/>
    </row>
    <row r="73" spans="1:27" s="15" customFormat="1" ht="15" x14ac:dyDescent="0.25">
      <c r="A73" s="28">
        <v>31</v>
      </c>
      <c r="B73" s="27" t="s">
        <v>29</v>
      </c>
      <c r="C73" s="27" t="s">
        <v>83</v>
      </c>
      <c r="D73" s="73">
        <v>273.2</v>
      </c>
      <c r="E73" s="32">
        <v>31.95</v>
      </c>
      <c r="F73" s="33">
        <v>8728.74</v>
      </c>
      <c r="G73" s="33">
        <v>436.44</v>
      </c>
      <c r="H73" s="33"/>
      <c r="I73" s="33"/>
      <c r="J73" s="33"/>
      <c r="K73" s="33"/>
      <c r="L73" s="34"/>
      <c r="M73" s="35"/>
      <c r="N73" s="43"/>
      <c r="O73" s="43"/>
      <c r="P73" s="35">
        <f>D73*E73</f>
        <v>8728.74</v>
      </c>
      <c r="Q73" s="36">
        <v>436.44</v>
      </c>
      <c r="R73" s="13"/>
      <c r="S73" s="13"/>
      <c r="T73" s="13"/>
      <c r="U73" s="14"/>
      <c r="V73" s="13"/>
      <c r="W73" s="13"/>
      <c r="X73" s="13"/>
      <c r="Y73" s="13"/>
      <c r="Z73" s="65"/>
      <c r="AA73" s="37">
        <f>P73*5/100</f>
        <v>436.43699999999995</v>
      </c>
    </row>
    <row r="74" spans="1:27" s="15" customFormat="1" ht="15" x14ac:dyDescent="0.25">
      <c r="A74" s="28"/>
      <c r="B74" s="27"/>
      <c r="C74" s="27"/>
      <c r="D74" s="73"/>
      <c r="E74" s="82" t="s">
        <v>65</v>
      </c>
      <c r="F74" s="45"/>
      <c r="G74" s="45"/>
      <c r="H74" s="45"/>
      <c r="I74" s="45"/>
      <c r="J74" s="45"/>
      <c r="K74" s="45"/>
      <c r="L74" s="46"/>
      <c r="M74" s="44"/>
      <c r="N74" s="47"/>
      <c r="O74" s="47"/>
      <c r="P74" s="48"/>
      <c r="Q74" s="48"/>
      <c r="R74" s="49"/>
      <c r="S74" s="49"/>
      <c r="T74" s="49"/>
      <c r="U74" s="50"/>
      <c r="V74" s="49"/>
      <c r="W74" s="49"/>
      <c r="X74" s="49"/>
      <c r="Y74" s="49"/>
      <c r="Z74" s="76"/>
      <c r="AA74" s="39">
        <v>436.44</v>
      </c>
    </row>
    <row r="75" spans="1:27" s="15" customFormat="1" ht="15" x14ac:dyDescent="0.25">
      <c r="A75" s="28"/>
      <c r="B75" s="77" t="s">
        <v>110</v>
      </c>
      <c r="C75" s="27"/>
      <c r="D75" s="73"/>
      <c r="E75" s="32"/>
      <c r="F75" s="33"/>
      <c r="G75" s="33"/>
      <c r="H75" s="33"/>
      <c r="I75" s="33"/>
      <c r="J75" s="33"/>
      <c r="K75" s="33"/>
      <c r="L75" s="34"/>
      <c r="M75" s="35"/>
      <c r="N75" s="43"/>
      <c r="O75" s="43"/>
      <c r="P75" s="36"/>
      <c r="Q75" s="36"/>
      <c r="R75" s="13"/>
      <c r="S75" s="13"/>
      <c r="T75" s="13"/>
      <c r="U75" s="14"/>
      <c r="V75" s="13"/>
      <c r="W75" s="13"/>
      <c r="X75" s="13"/>
      <c r="Y75" s="13"/>
      <c r="Z75" s="65"/>
      <c r="AA75" s="37"/>
    </row>
    <row r="76" spans="1:27" s="15" customFormat="1" ht="15" x14ac:dyDescent="0.25">
      <c r="A76" s="28">
        <v>32</v>
      </c>
      <c r="B76" s="27" t="s">
        <v>29</v>
      </c>
      <c r="C76" s="27" t="s">
        <v>88</v>
      </c>
      <c r="D76" s="73">
        <v>327.39999999999998</v>
      </c>
      <c r="E76" s="32">
        <v>31.88</v>
      </c>
      <c r="F76" s="33"/>
      <c r="G76" s="33"/>
      <c r="H76" s="33"/>
      <c r="I76" s="33"/>
      <c r="J76" s="33"/>
      <c r="K76" s="33"/>
      <c r="L76" s="34"/>
      <c r="M76" s="35"/>
      <c r="N76" s="43"/>
      <c r="O76" s="43"/>
      <c r="P76" s="35">
        <f>D76*E76</f>
        <v>10437.511999999999</v>
      </c>
      <c r="Q76" s="36"/>
      <c r="R76" s="13"/>
      <c r="S76" s="13"/>
      <c r="T76" s="13"/>
      <c r="U76" s="14"/>
      <c r="V76" s="13"/>
      <c r="W76" s="13"/>
      <c r="X76" s="13"/>
      <c r="Y76" s="13"/>
      <c r="Z76" s="65"/>
      <c r="AA76" s="37">
        <f>P76*5/100</f>
        <v>521.87559999999996</v>
      </c>
    </row>
    <row r="77" spans="1:27" s="15" customFormat="1" ht="15" x14ac:dyDescent="0.25">
      <c r="A77" s="28">
        <v>33</v>
      </c>
      <c r="B77" s="27" t="s">
        <v>29</v>
      </c>
      <c r="C77" s="27" t="s">
        <v>89</v>
      </c>
      <c r="D77" s="73">
        <v>178.4</v>
      </c>
      <c r="E77" s="32">
        <v>31.88</v>
      </c>
      <c r="F77" s="33"/>
      <c r="G77" s="33"/>
      <c r="H77" s="33"/>
      <c r="I77" s="33"/>
      <c r="J77" s="33"/>
      <c r="K77" s="33"/>
      <c r="L77" s="34"/>
      <c r="M77" s="35"/>
      <c r="N77" s="43"/>
      <c r="O77" s="43"/>
      <c r="P77" s="35">
        <f t="shared" ref="P77:P79" si="18">D77*E77</f>
        <v>5687.3919999999998</v>
      </c>
      <c r="Q77" s="36"/>
      <c r="R77" s="13"/>
      <c r="S77" s="13"/>
      <c r="T77" s="13"/>
      <c r="U77" s="14"/>
      <c r="V77" s="13"/>
      <c r="W77" s="13"/>
      <c r="X77" s="13"/>
      <c r="Y77" s="13"/>
      <c r="Z77" s="65"/>
      <c r="AA77" s="37">
        <f t="shared" ref="AA77:AA79" si="19">P77*5/100</f>
        <v>284.36959999999999</v>
      </c>
    </row>
    <row r="78" spans="1:27" s="15" customFormat="1" ht="15" x14ac:dyDescent="0.25">
      <c r="A78" s="28">
        <v>34</v>
      </c>
      <c r="B78" s="27" t="s">
        <v>29</v>
      </c>
      <c r="C78" s="27" t="s">
        <v>90</v>
      </c>
      <c r="D78" s="73">
        <v>179.7</v>
      </c>
      <c r="E78" s="32">
        <v>31.88</v>
      </c>
      <c r="F78" s="33"/>
      <c r="G78" s="33"/>
      <c r="H78" s="33"/>
      <c r="I78" s="33"/>
      <c r="J78" s="33"/>
      <c r="K78" s="33"/>
      <c r="L78" s="34"/>
      <c r="M78" s="35"/>
      <c r="N78" s="43"/>
      <c r="O78" s="43"/>
      <c r="P78" s="35">
        <f t="shared" si="18"/>
        <v>5728.8359999999993</v>
      </c>
      <c r="Q78" s="36"/>
      <c r="R78" s="13"/>
      <c r="S78" s="13"/>
      <c r="T78" s="13"/>
      <c r="U78" s="14"/>
      <c r="V78" s="13"/>
      <c r="W78" s="13"/>
      <c r="X78" s="13"/>
      <c r="Y78" s="13"/>
      <c r="Z78" s="65"/>
      <c r="AA78" s="37">
        <f t="shared" si="19"/>
        <v>286.44179999999994</v>
      </c>
    </row>
    <row r="79" spans="1:27" s="15" customFormat="1" ht="15" x14ac:dyDescent="0.25">
      <c r="A79" s="28">
        <v>35</v>
      </c>
      <c r="B79" s="27" t="s">
        <v>29</v>
      </c>
      <c r="C79" s="27" t="s">
        <v>91</v>
      </c>
      <c r="D79" s="73">
        <v>152.4</v>
      </c>
      <c r="E79" s="32">
        <v>31.88</v>
      </c>
      <c r="F79" s="33"/>
      <c r="G79" s="33"/>
      <c r="H79" s="33"/>
      <c r="I79" s="33"/>
      <c r="J79" s="33"/>
      <c r="K79" s="33"/>
      <c r="L79" s="34"/>
      <c r="M79" s="35"/>
      <c r="N79" s="43"/>
      <c r="O79" s="43"/>
      <c r="P79" s="35">
        <f t="shared" si="18"/>
        <v>4858.5119999999997</v>
      </c>
      <c r="Q79" s="36"/>
      <c r="R79" s="13"/>
      <c r="S79" s="13"/>
      <c r="T79" s="13"/>
      <c r="U79" s="14"/>
      <c r="V79" s="13"/>
      <c r="W79" s="13"/>
      <c r="X79" s="13"/>
      <c r="Y79" s="13"/>
      <c r="Z79" s="65"/>
      <c r="AA79" s="37">
        <f t="shared" si="19"/>
        <v>242.92559999999997</v>
      </c>
    </row>
    <row r="80" spans="1:27" s="15" customFormat="1" ht="15" x14ac:dyDescent="0.25">
      <c r="A80" s="28"/>
      <c r="B80" s="28"/>
      <c r="C80" s="52"/>
      <c r="D80" s="71"/>
      <c r="E80" s="44" t="s">
        <v>111</v>
      </c>
      <c r="F80" s="45"/>
      <c r="G80" s="45"/>
      <c r="H80" s="45"/>
      <c r="I80" s="45"/>
      <c r="J80" s="45"/>
      <c r="K80" s="45"/>
      <c r="L80" s="46"/>
      <c r="M80" s="44"/>
      <c r="N80" s="47"/>
      <c r="O80" s="47"/>
      <c r="P80" s="48"/>
      <c r="Q80" s="28"/>
      <c r="R80" s="28"/>
      <c r="S80" s="28"/>
      <c r="T80" s="28"/>
      <c r="U80" s="72"/>
      <c r="V80" s="28"/>
      <c r="W80" s="28"/>
      <c r="X80" s="28"/>
      <c r="Y80" s="28"/>
      <c r="Z80" s="28"/>
      <c r="AA80" s="39">
        <f>SUM(AA76:AA79)</f>
        <v>1335.6125999999999</v>
      </c>
    </row>
    <row r="81" spans="1:26" s="15" customFormat="1" ht="15" x14ac:dyDescent="0.25">
      <c r="A81" s="13"/>
      <c r="B81" s="125" t="s">
        <v>70</v>
      </c>
      <c r="C81" s="125"/>
      <c r="D81" s="125"/>
      <c r="E81" s="125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4"/>
      <c r="V81" s="13"/>
      <c r="W81" s="13"/>
      <c r="X81" s="13"/>
      <c r="Y81" s="13"/>
      <c r="Z81" s="13"/>
    </row>
  </sheetData>
  <mergeCells count="11">
    <mergeCell ref="AA20:AA21"/>
    <mergeCell ref="C5:E5"/>
    <mergeCell ref="F20:O20"/>
    <mergeCell ref="P20:P21"/>
    <mergeCell ref="Q20:Q21"/>
    <mergeCell ref="E20:E21"/>
    <mergeCell ref="A20:A21"/>
    <mergeCell ref="B20:B21"/>
    <mergeCell ref="C20:C21"/>
    <mergeCell ref="D20:D21"/>
    <mergeCell ref="B81:E81"/>
  </mergeCells>
  <pageMargins left="0.7" right="0.7" top="0.75" bottom="0.75" header="0.3" footer="0.3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Орлов Алексей Анатольевич</dc:creator>
  <cp:lastModifiedBy>Борискина Галина Николаевна</cp:lastModifiedBy>
  <cp:lastPrinted>2019-05-24T08:01:45Z</cp:lastPrinted>
  <dcterms:created xsi:type="dcterms:W3CDTF">2015-06-01T10:16:38Z</dcterms:created>
  <dcterms:modified xsi:type="dcterms:W3CDTF">2019-05-25T05:00:01Z</dcterms:modified>
</cp:coreProperties>
</file>