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35" yWindow="315" windowWidth="13620" windowHeight="11760" activeTab="1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Раздел VIII" sheetId="9" r:id="rId9"/>
    <sheet name="Комментарии" sheetId="10" r:id="rId10"/>
    <sheet name="Список" sheetId="11" state="hidden" r:id="rId11"/>
  </sheets>
  <externalReferences>
    <externalReference r:id="rId14"/>
    <externalReference r:id="rId15"/>
    <externalReference r:id="rId16"/>
  </externalReferences>
  <definedNames>
    <definedName name="Год" localSheetId="9">'[1]Список'!$E$1:$E$14</definedName>
    <definedName name="Год" localSheetId="1">'[1]Список'!$E$1:$E$14</definedName>
    <definedName name="Год">'Список'!$E$1:$E$14</definedName>
    <definedName name="Годы" localSheetId="9">'[1]Список'!$B$1:$B$14</definedName>
    <definedName name="Годы" localSheetId="1">'[1]Список'!$B$1:$B$14</definedName>
    <definedName name="Годы">'Список'!$B$1:$B$14</definedName>
    <definedName name="Дата" localSheetId="9">'[1]Список'!$D$1:$D$57</definedName>
    <definedName name="Дата" localSheetId="1">'[1]Список'!$D$1:$D$57</definedName>
    <definedName name="Дата">'Список'!$D$1:$D$57</definedName>
    <definedName name="_xlnm.Print_Titles" localSheetId="9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IV'!$4:$6</definedName>
    <definedName name="_xlnm.Print_Titles" localSheetId="5">'Раздел V'!$5:$8</definedName>
    <definedName name="_xlnm.Print_Titles" localSheetId="6">'Раздел VI'!$5:$6</definedName>
    <definedName name="Месяцы" localSheetId="9">'[1]Список'!$A$1:$A$4</definedName>
    <definedName name="Месяцы" localSheetId="1">'[1]Список'!$A$1:$A$4</definedName>
    <definedName name="Месяцы">'Список'!$A$1:$A$4</definedName>
    <definedName name="МО" localSheetId="9">'[1]Список'!$C$1:$C$22</definedName>
    <definedName name="МО" localSheetId="1">'[1]Список'!$C$1:$C$22</definedName>
    <definedName name="МО">'Список'!$C$1:$C$22</definedName>
    <definedName name="_xlnm.Print_Area" localSheetId="1">'Раздел I'!$A$1:$D$272</definedName>
    <definedName name="_xlnm.Print_Area" localSheetId="2">'Раздел II'!$A$1:$E$125</definedName>
    <definedName name="_xlnm.Print_Area" localSheetId="3">'Раздел III'!$A$1:$H$25</definedName>
    <definedName name="_xlnm.Print_Area" localSheetId="5">'Раздел V'!$A$1:$G$52</definedName>
    <definedName name="_xlnm.Print_Area" localSheetId="8">'Раздел VIII'!$A$1:$F$16</definedName>
    <definedName name="Перечень" localSheetId="9">'[1]Список'!$G$1:$G$2</definedName>
    <definedName name="Перечень" localSheetId="1">'[1]Список'!$G$1:$G$2</definedName>
    <definedName name="Перечень">'Список'!$G$1:$G$3</definedName>
    <definedName name="Период">'Список'!$H$1:$H$49</definedName>
    <definedName name="Список" localSheetId="9">'[1]Список'!$F$1:$F$2</definedName>
    <definedName name="Список" localSheetId="1">'[1]Список'!$F$1:$F$2</definedName>
    <definedName name="Список" localSheetId="7">'[2]Список'!$A$1:$A$2</definedName>
    <definedName name="Список" localSheetId="8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<sst xmlns="http://schemas.openxmlformats.org/spreadsheetml/2006/main" count="1377" uniqueCount="719">
  <si>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</si>
  <si>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http://admbel.ru/services/nko/uslugi/#tabs-container1</t>
  </si>
  <si>
    <t>31.08.2021 г.</t>
  </si>
  <si>
    <t>Распоряжение комитета по культуре администрации Белоярского района "Об утверждении перечня услуг"</t>
  </si>
  <si>
    <t>4.03.2019 г.</t>
  </si>
  <si>
    <t>35-о</t>
  </si>
  <si>
    <t>http://admbel.ru/services/nko/uslugi/3/44884/#tabs-container3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</si>
  <si>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организаций";                         Приказ Комитета по делам молодежи, физической культуре и спорту администрации Белоярского района "О внесении изменения в приказ Комитета по делам молодежи, физической культуре и спорту администрации Белоярского района от 19 июля 2017 года № 17-о".
</t>
  </si>
  <si>
    <t>19.07.2017 г.; 12.10.2020 г.</t>
  </si>
  <si>
    <t>17-о; 46-о</t>
  </si>
  <si>
    <t>http://admbel.ru/services/nko/uslugi/#tabs-container2</t>
  </si>
  <si>
    <t>Органами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спорту.</t>
  </si>
  <si>
    <t>Приказ Министерства просвещения Российской Федерации "О реализации отдельных вопросов осуществления опеки и попечительства в отношении несовершеннолетних граждан".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</si>
  <si>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</si>
  <si>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</si>
  <si>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</si>
  <si>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</si>
  <si>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</si>
  <si>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</si>
  <si>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</si>
  <si>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</si>
  <si>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</si>
  <si>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</si>
  <si>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</si>
  <si>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</si>
  <si>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</si>
  <si>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</si>
  <si>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</si>
  <si>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</si>
  <si>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</si>
  <si>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</si>
  <si>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</si>
  <si>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</si>
  <si>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Приказ МАУ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</si>
  <si>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119-о</t>
  </si>
  <si>
    <t>30.12.2020 г.</t>
  </si>
  <si>
    <t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</si>
  <si>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</si>
  <si>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2.09.2019 г.</t>
  </si>
  <si>
    <t>1.09.2017 г.</t>
  </si>
  <si>
    <t>Распоряжение Комитета по образованию администрации Белоярского района "Об утверждении Реестра поставщиков услуг в сфере образования Белоярского района"</t>
  </si>
  <si>
    <t xml:space="preserve">http://admbel.ru/services/nko/reestr/1/48402/#tabs-container1 </t>
  </si>
  <si>
    <t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района".</t>
  </si>
  <si>
    <t>30.12.2016 г.</t>
  </si>
  <si>
    <t>158-о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</si>
  <si>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района". </t>
  </si>
  <si>
    <t>http://admbel.ru/services/nko/reestr/#tabs-container3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</si>
  <si>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</si>
  <si>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>18.11.2019 г.</t>
  </si>
  <si>
    <t>21-о</t>
  </si>
  <si>
    <t>Приказ Комитета по делам молодежи, физической культуре и спорту администрации Белоярского района "О внесении сведений в реестр поставщиков услуг в сфере физической культуры и спорта Белоярского района"</t>
  </si>
  <si>
    <t>1-о</t>
  </si>
  <si>
    <t xml:space="preserve">http://admbel.ru/services/nko/npa/#tabs-container3  </t>
  </si>
  <si>
    <t>11.01.2021 г.</t>
  </si>
  <si>
    <t>Комитет по образованию администрации Белоярского района</t>
  </si>
  <si>
    <t>Отдел опеки и попечительства администрации Белоярского района</t>
  </si>
  <si>
    <t>1. Созданы ресурсные центры на базе:                               а) Некоммерческой организации «Ресурсный центр креативных и этнографических кластеров»;                         б) Муниципального автономного учреждения культуры с.п. Казым «Центр историко-культурного наследия «Касум Ех».                                                                           2. Функции ресурсного центра возложены на органы администрации Белоярского района:                                                    а) Комитет по делам молодежи, физической культуре и спорту администрации Белоярского района;
б) комитет по культуре администрации Белоярского района;
в) Комитет муниципальной собственности администрации Белоярского района;
г) Комитет по образованию администрации Белоярского района;
д) Управление по охране труда и социальной политике администрации Белоярского района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</si>
  <si>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</si>
  <si>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</si>
  <si>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</si>
  <si>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наименование правового акта* об установлении льготы для СО НКО</t>
  </si>
  <si>
    <t>Установление льготного налогообложения для СО НКО по земельному налогу</t>
  </si>
  <si>
    <t>количество информационных материалов, размещенных в СМИ, о деятельности негосударственных (немуниципальных) поставщиков услуг, в т.ч. СО НКО и социальных предпринимателей (единиц)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</si>
  <si>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</si>
  <si>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</si>
  <si>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</si>
  <si>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</si>
  <si>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</si>
  <si>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</si>
  <si>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</si>
  <si>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</si>
  <si>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</si>
  <si>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</si>
  <si>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</si>
  <si>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</si>
  <si>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1. Устав  некоммерческой организации «Ресурсный центр креативных и этнографических кластеров»;                                                                   2. Постановление администрации Белоярского района  "О Ресурсном центре поддержки социально ориентированных некоммерческих организаций на территории Белоярского района"</t>
  </si>
  <si>
    <t>2)13.05.2019 г.</t>
  </si>
  <si>
    <t>2) 404</t>
  </si>
  <si>
    <t xml:space="preserve">1. Некоммерческая организация «Ресурсный центр креативных и этнографических кластеров»;                         2. Муниципальное автономное учреждение культуры с.п. Казым «Центр историко-культурного наследия «Касум Ех».  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</si>
  <si>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некоммерческих организаций)</t>
  </si>
  <si>
    <t>24.11.2017 г.</t>
  </si>
  <si>
    <t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</t>
  </si>
  <si>
    <t>21.12.2017 г.</t>
  </si>
  <si>
    <t>http://admbel.ru/services/nko/municipal/</t>
  </si>
  <si>
    <t>Постановление администрации Белоярского района «Об утверждении Порядков расчета арендной платы за пользование имуществом, находящимся в собственности Белоярского района».</t>
  </si>
  <si>
    <t>15.04.2014 г.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</si>
  <si>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субъектов малого и среднего предпринимательства)</t>
  </si>
  <si>
    <t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 "</t>
  </si>
  <si>
    <t>http://admbel.ru/local-control/administration/municipal-property/rent/?ELEMENT_ID=53119</t>
  </si>
  <si>
    <t>Постановление администрации Белоярского района «Об утверждении Порядков расчета арендной платы за пользование имуществом, находящимся в собственности Белоярского района»</t>
  </si>
  <si>
    <t>Решение Думы Белоярского района  "О земельном налоге на межселенной территории Белоярского района"</t>
  </si>
  <si>
    <t>22.10.2010 г.</t>
  </si>
  <si>
    <t xml:space="preserve">Постановление администрации Белоярского района "Об утверждении Порядка оказания информационной поддержки социально ориентированным некоммерческим организациям, осуществляющим деятельность на территории Белоярского района" 
 </t>
  </si>
  <si>
    <t>28.12.2017 г.</t>
  </si>
  <si>
    <t xml:space="preserve">В средствах массовой информации, учредителями (соучредителями), которых являются  органы местного самоуправления Белоярского района предоставляются следующие льготы для СОНКО:
- бесплатная печатная площадь в газете (размещение информационных материалов, объявлений, поздравлений и т.д.);
- бесплатное эфирное время (прямые эфиры, новости, гости в студии, информационно-аналитические программы), информация сопровождается бегущей строкой для слабослышащих;
- бесплатная помощь в изготовлении социальной рекламы, роликов (освещение всех акций и мероприятий);
-  размещение круглосуточной информации в бегущей строке телевидения;
- бесплатная помощь в изготовлении печатной продукции (памятки, листовки, знаки);
- бесплатное размещение информации на сайте автономного учреждения «Белоярский информационный центр «Квадрат» (далее - АУ БИЦ «Квадрат») и в сети Интернет.
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</si>
  <si>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</si>
  <si>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 xml:space="preserve">Реализация дополнительных общеразвивающих программ различной направленности </t>
  </si>
  <si>
    <t>Организация и проведение мероприятий</t>
  </si>
  <si>
    <t>Создание экспозиций (выставок) музеев, организация выездных выставок</t>
  </si>
  <si>
    <t>Организация отдыха детей и молодежи</t>
  </si>
  <si>
    <t xml:space="preserve">Организация и проведение официальных физкультурных (физкультурно-оздоровительных) мероприятий </t>
  </si>
  <si>
    <t xml:space="preserve">Организация и проведение официальных спортивных мероприятий 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</si>
  <si>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</si>
  <si>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</si>
  <si>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</si>
  <si>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</si>
  <si>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</si>
  <si>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</si>
  <si>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</si>
  <si>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</si>
  <si>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</si>
  <si>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</si>
  <si>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</si>
  <si>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</si>
  <si>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</si>
  <si>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</si>
  <si>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наименование правового акта* об утверждении реестра поставщиков</t>
  </si>
  <si>
    <t>наименование правового акта* об утверждении Перечня</t>
  </si>
  <si>
    <t>ссылка на соответствующую страницу на сайте, где размещен Перечень</t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</si>
  <si>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муниципальный перечень)</t>
    </r>
  </si>
  <si>
    <t>Муниципальный перечень</t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</si>
  <si>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</si>
  <si>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</si>
  <si>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</si>
  <si>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</si>
  <si>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</si>
  <si>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</si>
  <si>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</si>
  <si>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</si>
  <si>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</si>
  <si>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</si>
  <si>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</si>
  <si>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</si>
  <si>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</si>
  <si>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</si>
  <si>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</si>
  <si>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</si>
  <si>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</si>
  <si>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</si>
  <si>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</si>
  <si>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</si>
  <si>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</si>
  <si>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</si>
  <si>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</rPr>
      <t>1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</si>
  <si>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</si>
  <si>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</si>
  <si>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</si>
  <si>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indexed="8"/>
        <rFont val="Times New Roman"/>
        <family val="1"/>
      </rPr>
      <t>услуги, отраженные в строке 2</t>
    </r>
    <r>
      <rPr>
        <sz val="12"/>
        <color indexed="8"/>
        <rFont val="Times New Roman"/>
        <family val="1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</si>
  <si>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</si>
  <si>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</si>
  <si>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отношение строки 4 к строке 3</t>
    </r>
    <r>
      <rPr>
        <sz val="12"/>
        <color indexed="8"/>
        <rFont val="Times New Roman"/>
        <family val="1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</si>
  <si>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</rPr>
      <t>(отношение строки 5 к строке 3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</si>
  <si>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</si>
  <si>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</si>
  <si>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</si>
  <si>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финансовые средства на реализацию мероприятий указываются в сроках 4, 11 раздела II Отчета</t>
    </r>
  </si>
  <si>
    <t>Информационная поддержка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</si>
  <si>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</si>
  <si>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</si>
  <si>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</si>
  <si>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</si>
  <si>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</si>
  <si>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</si>
  <si>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</si>
  <si>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</si>
  <si>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</si>
  <si>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</si>
  <si>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</si>
  <si>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</si>
  <si>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</si>
  <si>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</si>
  <si>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</si>
  <si>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</si>
  <si>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</si>
  <si>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</si>
  <si>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</si>
  <si>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</si>
  <si>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 НКО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</si>
  <si>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социальных предпринимателей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</si>
  <si>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 НКО / социальных предпринимателей, центры инноваций социальной сферы, фонды, оказывающие целевую поддержку СО НКО / социальным предпринимателям, добровольческие центры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</si>
  <si>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отражаются средства на деятельность ресурсных центров любой организационно-правовой формы для СО НКО / социальных предпринимателей, центров инноваций социальной сферы любой организационно-правовой формы, фондов, оказывающих целевую поддержку СО 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 НКО / социальных предпринимателей, специализированных учебных центров по реализации образовательных (просветительских) программ для СО 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</si>
  <si>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</si>
  <si>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</si>
  <si>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</si>
  <si>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</si>
  <si>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</si>
  <si>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</si>
  <si>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</si>
  <si>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наименование правового акта* об установлении льготы для социальных предпринимателей</t>
  </si>
  <si>
    <t>наименование подпрограммы по поддержке СО НКО (при наличии)</t>
  </si>
  <si>
    <t>наименования программных мероприятий по поддержке СО НКО (если из названия программы / подпрограммы явным образом не следует, что она направлена на поддержку СО НКО)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</si>
  <si>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</si>
  <si>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</si>
  <si>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</si>
  <si>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</si>
  <si>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</si>
  <si>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16.1</t>
  </si>
  <si>
    <t>16.2</t>
  </si>
  <si>
    <t>Наличие в правовых актах муниципального образования мер по предоставлению на льготных условиях СО 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</si>
  <si>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</si>
  <si>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</si>
  <si>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категория получателей мер поддержки (СО НКО / социальные предприниматели)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</si>
  <si>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</si>
  <si>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</si>
  <si>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</si>
  <si>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</si>
  <si>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</si>
  <si>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</si>
  <si>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</si>
  <si>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 НКО</t>
  </si>
  <si>
    <t>социальных предпринимателей</t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</si>
  <si>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в случае безвозмездного предоставления имущества СО НКО / социальным предпринимателям, размер льготы равен 100%</t>
    </r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</si>
  <si>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для:</t>
    </r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</si>
  <si>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</si>
  <si>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</si>
  <si>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</si>
  <si>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</si>
  <si>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</si>
  <si>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</si>
  <si>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количество СО НКО, которым предоставлены в аренду (безвозмездное пользование) такие помещения, единиц</t>
  </si>
  <si>
    <t>количество социальных предпринимателей, которым предоставлены в аренду (безвозмездное пользование) такие помещения, единиц</t>
  </si>
  <si>
    <t>площадь помещений предоставленных СО НКО, кв. метров</t>
  </si>
  <si>
    <t>площадь помещений, предоставленных социальным предпринимателям, кв. метров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</si>
  <si>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</si>
  <si>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</si>
  <si>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</si>
  <si>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</si>
  <si>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</si>
  <si>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</si>
  <si>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</si>
  <si>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</si>
  <si>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</si>
  <si>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</si>
  <si>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</si>
  <si>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</si>
  <si>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</si>
  <si>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</si>
  <si>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</si>
  <si>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</si>
  <si>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</si>
  <si>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Компенсации поставщикам социальных услуг в рамках федерального законодательства о социальном обслуживании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</si>
  <si>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</si>
  <si>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</si>
  <si>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</si>
  <si>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</si>
  <si>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</si>
  <si>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</si>
  <si>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</si>
  <si>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</si>
  <si>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</si>
  <si>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</si>
  <si>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</si>
  <si>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</si>
  <si>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</si>
  <si>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</si>
  <si>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</si>
  <si>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</si>
  <si>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</si>
  <si>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</si>
  <si>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</si>
  <si>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</si>
  <si>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</si>
  <si>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</si>
  <si>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Раздел "Для негосударственных поставщиков социальных услуг"</t>
  </si>
  <si>
    <t>http://admbel.ru/services/nko/</t>
  </si>
  <si>
    <t>Органами местного самоуправления Белоярского района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</t>
  </si>
  <si>
    <t>Приказ Министерства просвещения Российской Федерации "О реализации отдельных вопросов осуществления опеки и попечительства в отношении несовершеннолетних граждан"</t>
  </si>
  <si>
    <t>10.01.2019 г.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</si>
  <si>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</si>
  <si>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</si>
  <si>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</t>
  </si>
  <si>
    <t>ссылка на соответствующую страницу на сайте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</si>
  <si>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</si>
  <si>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</si>
  <si>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</si>
  <si>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</si>
  <si>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</si>
  <si>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</si>
  <si>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</si>
  <si>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</si>
  <si>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</si>
  <si>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</si>
  <si>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</si>
  <si>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</si>
  <si>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</si>
  <si>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</si>
  <si>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</si>
  <si>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</si>
  <si>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</si>
  <si>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</si>
  <si>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</si>
  <si>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</si>
  <si>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</si>
  <si>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</si>
  <si>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</si>
  <si>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</si>
  <si>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</si>
  <si>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</si>
  <si>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</t>
  </si>
  <si>
    <t>27.01. 2017 г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</si>
  <si>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выставок",    "Организация отдыха детей и молодежи", передаваемой немуниципальным организациям в Белоярском районе".</t>
  </si>
  <si>
    <t xml:space="preserve">4.03.2019 г.,  10.07.2019 г. </t>
  </si>
  <si>
    <t>35/1-о, 35/2-о, 83-о</t>
  </si>
  <si>
    <t xml:space="preserve">Постановление администрации Белоярского района   «Об утверждении стандартов качества муниципальных услуг (работ) в сфере молодежной политики, физической культуры и спорта» </t>
  </si>
  <si>
    <t>10.08.2016 г.</t>
  </si>
  <si>
    <t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в соответствующих сферах.</t>
  </si>
  <si>
    <t>Постановление Правительства Ханты-Мансийского автономного округа - Югры "О порядке предоставления сертификата на оплату услуг по подготовке лиц, желающих принять на воспитание в свою семью ребенка, оставшегося без попечения родителей, на территории Российской Федерации"</t>
  </si>
  <si>
    <t>18.01.2019 г.</t>
  </si>
  <si>
    <t>7-п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</si>
  <si>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</si>
  <si>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3.05.2017 г.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</si>
  <si>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</si>
  <si>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18.01.2018 г.</t>
  </si>
  <si>
    <t>14-о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</si>
  <si>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</si>
  <si>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</si>
  <si>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</si>
  <si>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</si>
  <si>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</si>
  <si>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</si>
  <si>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</si>
  <si>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</si>
  <si>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</si>
  <si>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</si>
  <si>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</si>
  <si>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</si>
  <si>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</si>
  <si>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</si>
  <si>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</si>
  <si>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</si>
  <si>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</si>
  <si>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</si>
  <si>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</si>
  <si>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</si>
  <si>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</si>
  <si>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</si>
  <si>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</si>
  <si>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</si>
  <si>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</si>
  <si>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</si>
  <si>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</si>
  <si>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</si>
  <si>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</si>
  <si>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</si>
  <si>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</si>
  <si>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</si>
  <si>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</si>
  <si>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</si>
  <si>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</si>
  <si>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</si>
  <si>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</si>
  <si>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</si>
  <si>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</si>
  <si>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</si>
  <si>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</si>
  <si>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</si>
  <si>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</si>
  <si>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</si>
  <si>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</si>
  <si>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</si>
  <si>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</si>
  <si>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</si>
  <si>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</si>
  <si>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</si>
  <si>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</si>
  <si>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</si>
  <si>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</si>
  <si>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</si>
  <si>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</si>
  <si>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</si>
  <si>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</si>
  <si>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</si>
  <si>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</si>
  <si>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</si>
  <si>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https://vk.com/kazym_museum</t>
  </si>
  <si>
    <t>Комитет по делам молодежи, физической культуре и спорту администрации Белоярского района</t>
  </si>
  <si>
    <t>Комитет по культуре администрации Белоярского района</t>
  </si>
  <si>
    <t>Вакуленко Ирина Владимировна</t>
  </si>
  <si>
    <t>Байдакова                     Анна Николаевна</t>
  </si>
  <si>
    <t>Майборода Александр Викторович</t>
  </si>
  <si>
    <t>Аксенова Татьяна Николаевна</t>
  </si>
  <si>
    <t>председатель Комитета по образованию администрации Белоярского района</t>
  </si>
  <si>
    <t>начальник</t>
  </si>
  <si>
    <t xml:space="preserve">председатель </t>
  </si>
  <si>
    <t>8(34670)2-22-10</t>
  </si>
  <si>
    <t>8(34670)2-38-31</t>
  </si>
  <si>
    <t>(34670) 62114</t>
  </si>
  <si>
    <t>(34670)21841</t>
  </si>
  <si>
    <t>Vakulenko@beledu.ru</t>
  </si>
  <si>
    <t>opeka1@admbel.ru</t>
  </si>
  <si>
    <t>MayborodaAV@admbel.ru</t>
  </si>
  <si>
    <t>AksenovaTN@admbel.ru</t>
  </si>
  <si>
    <t>Никитин Андрей Викторович</t>
  </si>
  <si>
    <t xml:space="preserve">Кавецкая Светлана Романовна </t>
  </si>
  <si>
    <t>Алиева Наталья Сергеевна</t>
  </si>
  <si>
    <t>заместитель председателя</t>
  </si>
  <si>
    <t xml:space="preserve">заместитель председателя </t>
  </si>
  <si>
    <t>8(34670)2-18-57</t>
  </si>
  <si>
    <t>(34670) 21797</t>
  </si>
  <si>
    <t>(34670)21160</t>
  </si>
  <si>
    <t>nikitin@beledu.ru</t>
  </si>
  <si>
    <t xml:space="preserve">Kaveckayasr@admbel.ru </t>
  </si>
  <si>
    <t>AlievaNS@admbel.ru</t>
  </si>
  <si>
    <t>Нешина Галина Борисовна</t>
  </si>
  <si>
    <t>Председатель Комитета по образованию администрации Белоярского района</t>
  </si>
  <si>
    <t>info@beledu.ru</t>
  </si>
  <si>
    <t xml:space="preserve"> NeshinaGB@admbel.ru </t>
  </si>
  <si>
    <t xml:space="preserve">1) Информационная;                                                                                                               2) Консультационная;                                                                                    3) Методическая;                                                                            4) Организационная;                                                                         5) Экспертно-аналитическая поддержка. 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</si>
  <si>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</si>
  <si>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</si>
  <si>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</si>
  <si>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</si>
  <si>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</si>
  <si>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</si>
  <si>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</si>
  <si>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программы повышения квалификации</t>
  </si>
  <si>
    <t>программы профессиональной переподготовки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</si>
  <si>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</si>
  <si>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</si>
  <si>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</si>
  <si>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</si>
  <si>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</si>
  <si>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прошедших повышение квалификации (профессиональную переподготовку) в отчетном периоде, человек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</si>
  <si>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</si>
  <si>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</si>
  <si>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VIII. Контактные данные ответственных исполнителей Отчета</t>
  </si>
  <si>
    <t>другие направления (указать какие)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</si>
  <si>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</si>
  <si>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r>
      <t>виды оказываемой в ресурсном центре поддержки (</t>
    </r>
    <r>
      <rPr>
        <sz val="10"/>
        <rFont val="Times New Roman"/>
        <family val="1"/>
      </rPr>
      <t>финансовая, имущественная, правовая, образовательная, информационно-консультационная и др.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</si>
  <si>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31.1 Федерального закона от 12.01.1996 № 7-ФЗ "О некоммерческих организациях"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</si>
  <si>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18 Федерального закона от 24.07.2007 № 209-ФЗ "О развитии малого и среднего предпринимательства в Российской Федерации"</t>
    </r>
    <r>
      <rPr>
        <sz val="12"/>
        <rFont val="Times New Roman"/>
        <family val="1"/>
      </rPr>
      <t>)</t>
    </r>
  </si>
  <si>
    <t>Количество СО НКО, которым предоставлены помещения муниципального имущества</t>
  </si>
  <si>
    <t>Количество социальных предпринимателей, которым предоставлены помещения муниципального имущества</t>
  </si>
  <si>
    <t>Количество СО НКО, которым предоставлена льгота по земельному налогу</t>
  </si>
  <si>
    <t>Количество социальных предпринимателей, которым предоставлена льгота по земельному налогу</t>
  </si>
  <si>
    <t>количество участников от негосударственных (немуниципальных) организаций социальной сферы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</si>
  <si>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</si>
  <si>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</si>
  <si>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</si>
  <si>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</si>
  <si>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</si>
  <si>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</si>
  <si>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</si>
  <si>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 НКО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</si>
  <si>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</si>
  <si>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</si>
  <si>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</si>
  <si>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</si>
  <si>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</si>
  <si>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Данные</t>
  </si>
  <si>
    <t>V. Перечень услуг (работ), запланированных к передаче (переданных)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</si>
  <si>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</si>
  <si>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</si>
  <si>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Единицы изменения /пояснения</t>
  </si>
  <si>
    <t>Число участников культурно-массовых мероприятий</t>
  </si>
  <si>
    <t>Количество граждан, выразивших желание стать опекунами и попечителями несовершеннолетних граждан либо принятьдетей,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</si>
  <si>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количество проектов, получивших поддержку, единиц</t>
  </si>
  <si>
    <t>количество СО НКО, получивших поддержку, единиц</t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</si>
  <si>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</rPr>
      <t>план</t>
    </r>
    <r>
      <rPr>
        <sz val="12"/>
        <rFont val="Times New Roman"/>
        <family val="1"/>
      </rPr>
      <t>), тыс. рублей</t>
    </r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</si>
  <si>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</rPr>
      <t>факт)</t>
    </r>
    <r>
      <rPr>
        <sz val="12"/>
        <rFont val="Times New Roman"/>
        <family val="1"/>
      </rPr>
      <t>, тыс. рублей</t>
    </r>
  </si>
  <si>
    <t>Число участников спортивно-оздоровительных и спортивных мероприятий (без учета зрителей)</t>
  </si>
  <si>
    <t>В муниципальных организациях, оказывающих услуги (выполняющие работы) за счет средств бюджета муниципального образования</t>
  </si>
  <si>
    <t>В негосударственных (немуниципальных) организациях, оказывающих услуги (выполняющих работы) за счет средств бюджета муниципального образования</t>
  </si>
  <si>
    <t>в негосударственной (немуниципальной) организации, в т.ч. СО НКО, единиц</t>
  </si>
  <si>
    <t>в государственной (муниципальной) организации, единиц</t>
  </si>
  <si>
    <t>Количество фактов получения гражданами услуги (работы)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</si>
  <si>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</si>
  <si>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</si>
  <si>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</si>
  <si>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</si>
  <si>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t xml:space="preserve">- самостоятельно организованных муниципальным образованием (профинансированных за счет средств бюджета муниципального образования) </t>
  </si>
  <si>
    <t>за счет средст  местных бюджетов, выделяемых на поддержку  социального предпинимательства, млн. рублей</t>
  </si>
  <si>
    <t>количество социальных предпринимателей, получивших  меры поддержки, единиц</t>
  </si>
  <si>
    <t xml:space="preserve">за счет средств субсидий,  выделяемых  из бюджета Ханты-Мансийского автономного округа - Югры местным бюджетам на поддержку малого и среднего предпринимательства по государственной программе автономного округа "Развитие экономического потенциала", млн. рублей </t>
  </si>
  <si>
    <t>фактический объем финансирования (программы / подпрограммы / мероприятий), направленный в отчетном периоде на поддержку социального предпринимательства (кассовые расходы), млн. рублей, в том числе:</t>
  </si>
  <si>
    <t>10.1.1</t>
  </si>
  <si>
    <t>СОНКО - предоставление недвижимого имущества в аренду за 1 рубль</t>
  </si>
  <si>
    <t xml:space="preserve">количество объектов, предоставленных СОНКО  </t>
  </si>
  <si>
    <t xml:space="preserve">количество СОНКО, воспользовавшихся льготой </t>
  </si>
  <si>
    <t>площадь переданного  имущества СОНКО, в метрах квадратных</t>
  </si>
  <si>
    <t>от ___.___.2021 № _____________</t>
  </si>
  <si>
    <t>Налоговые льготы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</si>
  <si>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</si>
  <si>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</si>
  <si>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 xml:space="preserve">Постановление администрации Белоярского района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</t>
  </si>
  <si>
    <t>17.08.2017 г.</t>
  </si>
  <si>
    <t>Сокол Наталья Владимировна</t>
  </si>
  <si>
    <t>Заместитель главы Белоярского района по социальным вопросам</t>
  </si>
  <si>
    <t>628162, Тюменская область, ХМАО - Югра,                        г. Белоярский,  ул. Центральная, д. 9</t>
  </si>
  <si>
    <t>тел. 8(34670) 62-106, факс (34670) 2-16-65</t>
  </si>
  <si>
    <t xml:space="preserve">SokolNV@admbel.ru </t>
  </si>
  <si>
    <t xml:space="preserve">Распоряжение администрации Белоярского района "О Плане мероприятий («дорожной карте») по поддержке доступа немуниципальных организаций (коммерческих, некоммерческих) к предоставлению услуг       в социальной сфере в Белоярском районе на 2021 - 2025 годы"                                                              
</t>
  </si>
  <si>
    <t>14.04.2021 г.</t>
  </si>
  <si>
    <t>99-р</t>
  </si>
  <si>
    <t>Управление по охране труда и социальной политике администрации Белоярского района</t>
  </si>
  <si>
    <t xml:space="preserve">Распоряжение администрации Белоярского района "О Плане мероприятий («дорожной карте») по поддержке доступа немуниципальных организаций (коммерческих, некоммерческих) к предоставлению услуг    в социальной сфере в Белоярском районе на 2021 - 2025 годы"                                                              
</t>
  </si>
  <si>
    <t>Кизима Юлия Николаевна</t>
  </si>
  <si>
    <t>8(34670) 2-11-83</t>
  </si>
  <si>
    <t>socpolitika86@admbel.ru</t>
  </si>
  <si>
    <t>начальник отдела</t>
  </si>
  <si>
    <t>X</t>
  </si>
  <si>
    <t>1) 30.10.2019 г.; 2) 29.10.2018 г.</t>
  </si>
  <si>
    <t xml:space="preserve">1) 889; 2) 1025 </t>
  </si>
  <si>
    <t>1) Подпрограмма 2 "Поддержка социально ориентированных некоммерческих организаций" муниципальной программы Белоярского района «Развитие социальной политики на территории Белоярского района в 2020-2024 годах»;                                                                                       2) 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муниципальной программы Белоярского района "Укрепление межнационального и межконфессионального  согласия, профилактика экстремизма на 2019 - 2024 годы".</t>
  </si>
  <si>
    <t>1) Постановление администрации Белоярского района «Об утверждении муниципальной программы Белоярского района «Развитие социальной политики на территории Белоярского района в 2020-2024 годах»;                                                                                     2) Постановление администрации Белоярского района «Об утверждении муниципальной программы Белоярского района «Укрепление межнационального и межконфессионального согласия, профилактика экстремизма на 2019 - 2024 годы».</t>
  </si>
  <si>
    <t>1) 1550,0; 2) 200,0</t>
  </si>
  <si>
    <t>1) Финансовая поддержка социально ориентированных некоммерческих организаций на реализацию социально значимых проектов;                                                                                                                          2)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</t>
  </si>
  <si>
    <t>Постановление администрации Белоярского района "Об утверждении муниципальной программы Белоярского района «Развитие малого и среднего предпринимательства и туризма  в Белоярском районе на 2019 – 2024 годы»</t>
  </si>
  <si>
    <t>31.10.2018 г.</t>
  </si>
  <si>
    <t>Подпрограмма  1 «Развитие малого и среднего предпринимательства в Белоярском районе»</t>
  </si>
  <si>
    <t xml:space="preserve"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деятельность в социальной сфере </t>
  </si>
  <si>
    <t>Постановление администрации Белоярского района «Об утверждении муниципальной программы Белоярского района «Развитие социальной политики на территории Белоярского района в 2020-2024 годах»</t>
  </si>
  <si>
    <t>30.10.2019 г.</t>
  </si>
  <si>
    <t xml:space="preserve">Осуществление деятельности по опеке и попечительству </t>
  </si>
  <si>
    <t xml:space="preserve">Постановление администрации Белоярского района «О внесении изменений в приложение к постановлению администрации Белоярского района от 30 октября 2019 года № 889»                                    
</t>
  </si>
  <si>
    <t>29.12.2021 г.</t>
  </si>
  <si>
    <t>Постановление администрации Белоярского района "Об утверждении муниципальной программы Белоярского района «Развитие образования Белоярского района на 2019 - 2024 годы"</t>
  </si>
  <si>
    <t>25.10.2018 г.</t>
  </si>
  <si>
    <t>Постановление администрации Белоярского района «О внесении изменений в приложение к постановлению администрации Белоярского района от 25 октября 2018 года  №1003»</t>
  </si>
  <si>
    <t xml:space="preserve">Содействие развитию негосударственного сектора в сфере образования </t>
  </si>
  <si>
    <t>28.12.2021 г.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</si>
  <si>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2019 - 2024 годы"</t>
  </si>
  <si>
    <t>обеспечение деятельности учреждений, в том числе объем средств бюджетных ассигнований возможных к передаче немуниципальным организациям, включая социально ориентиованные некоммерческие организации, на предоставление услуг(работ) в сфере культуры</t>
  </si>
  <si>
    <t xml:space="preserve">Постановление администрации Белоярского района «О внесении изменений в приложение         к постановлению администрации Белоярского района от 31 октября 2018 года № 1046»         
</t>
  </si>
  <si>
    <t>Х</t>
  </si>
  <si>
    <t>Постановление администрации Белоярского района "Развитие физической культуры, спорта и молодежной политики на территории Белоярского района на 2019-2024 годы"</t>
  </si>
  <si>
    <t xml:space="preserve">Постановление администрации Белоярского района "О  внесении изменений в приложение к постановлению администрации Белоярского района от 31 октября 2018 года № 1052" 
 </t>
  </si>
  <si>
    <t xml:space="preserve">Обеспечение деятельности муниципального автономного учреждения физической культуры и спорта Белоярского района «Дворец спорта»   (далее – МАУ «Дворец спорта»),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 </t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</si>
  <si>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</si>
  <si>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</si>
  <si>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</si>
  <si>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</si>
  <si>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</si>
  <si>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</si>
  <si>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</si>
  <si>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</si>
  <si>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</si>
  <si>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</si>
  <si>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</si>
  <si>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</si>
  <si>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</si>
  <si>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</si>
  <si>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</si>
  <si>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</si>
  <si>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</si>
  <si>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</si>
  <si>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</si>
  <si>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</si>
  <si>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</si>
  <si>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</si>
  <si>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</si>
  <si>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</si>
  <si>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</si>
  <si>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</si>
  <si>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</si>
  <si>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</si>
  <si>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</si>
  <si>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</si>
  <si>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</si>
  <si>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</si>
  <si>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</si>
  <si>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</si>
  <si>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</si>
  <si>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</si>
  <si>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</si>
  <si>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</si>
  <si>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</si>
  <si>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</si>
  <si>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</si>
  <si>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</si>
  <si>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</si>
  <si>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</si>
  <si>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</si>
  <si>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</si>
  <si>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</si>
  <si>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</si>
  <si>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</si>
  <si>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</si>
  <si>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</si>
  <si>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</si>
  <si>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</si>
  <si>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</si>
  <si>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</si>
  <si>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</si>
  <si>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</si>
  <si>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</si>
  <si>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</si>
  <si>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</si>
  <si>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</si>
  <si>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</si>
  <si>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</si>
  <si>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</si>
  <si>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</si>
  <si>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</si>
  <si>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</si>
  <si>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</si>
  <si>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</si>
  <si>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</si>
  <si>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</si>
  <si>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</si>
  <si>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</si>
  <si>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</si>
  <si>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</si>
  <si>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</si>
  <si>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</si>
  <si>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</si>
  <si>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</si>
  <si>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</si>
  <si>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</si>
  <si>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</si>
  <si>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</si>
  <si>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</si>
  <si>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</si>
  <si>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</si>
  <si>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</si>
  <si>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</si>
  <si>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</si>
  <si>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</si>
  <si>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</si>
  <si>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</si>
  <si>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</si>
  <si>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</si>
  <si>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</si>
  <si>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</si>
  <si>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</si>
  <si>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</si>
  <si>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</si>
  <si>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</si>
  <si>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</si>
  <si>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</si>
  <si>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</si>
  <si>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</si>
  <si>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</si>
  <si>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</si>
  <si>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</si>
  <si>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</si>
  <si>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</si>
  <si>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</si>
  <si>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</si>
  <si>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</si>
  <si>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</si>
  <si>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</si>
  <si>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</si>
  <si>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</si>
  <si>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</si>
  <si>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площадь в метрах квадратных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</si>
  <si>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</si>
  <si>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</si>
  <si>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</si>
  <si>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</si>
  <si>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</si>
  <si>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</si>
  <si>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</si>
  <si>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</si>
  <si>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</si>
  <si>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</si>
  <si>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- организованных с участием исполнительных органов государственной власти автономного округа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</si>
  <si>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</si>
  <si>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</si>
  <si>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</si>
  <si>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</si>
  <si>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</si>
  <si>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</si>
  <si>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</si>
  <si>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</si>
  <si>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</si>
  <si>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</si>
  <si>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</si>
  <si>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</si>
  <si>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</si>
  <si>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</si>
  <si>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</si>
  <si>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</si>
  <si>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</si>
  <si>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</si>
  <si>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</si>
  <si>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</si>
  <si>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</si>
  <si>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</si>
  <si>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</si>
  <si>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</si>
  <si>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</si>
  <si>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</si>
  <si>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</si>
  <si>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</si>
  <si>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</si>
  <si>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</si>
  <si>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</si>
  <si>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</si>
  <si>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</si>
  <si>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</si>
  <si>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</si>
  <si>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</si>
  <si>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</si>
  <si>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</si>
  <si>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</si>
  <si>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</si>
  <si>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</si>
  <si>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</si>
  <si>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</si>
  <si>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</si>
  <si>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</si>
  <si>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</si>
  <si>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</si>
  <si>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</si>
  <si>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</si>
  <si>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</si>
  <si>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</si>
  <si>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</si>
  <si>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</si>
  <si>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</si>
  <si>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</si>
  <si>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</si>
  <si>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</si>
  <si>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</si>
  <si>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</si>
  <si>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</si>
  <si>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</si>
  <si>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Приложение 2 к исходящему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</si>
</sst>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\ &quot;₽&quot;"/>
    <numFmt numFmtId="182" formatCode="#,##0.000"/>
    <numFmt numFmtId="183" formatCode="0.000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color indexed="12"/>
      <name val="Times New Roman"/>
      <family val="1"/>
    </font>
    <font>
      <sz val="11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8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 indent="3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8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top" wrapText="1"/>
      <protection locked="0"/>
    </xf>
    <xf numFmtId="49" fontId="10" fillId="24" borderId="10" xfId="0" applyNumberFormat="1" applyFont="1" applyFill="1" applyBorder="1" applyAlignment="1" applyProtection="1">
      <alignment horizontal="left" vertical="top" wrapText="1"/>
      <protection locked="0"/>
    </xf>
    <xf numFmtId="18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/>
      <protection locked="0"/>
    </xf>
    <xf numFmtId="3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Border="1" applyAlignment="1" applyProtection="1">
      <alignment horizontal="center" vertical="center" wrapText="1"/>
      <protection/>
    </xf>
    <xf numFmtId="3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top" wrapText="1" indent="2"/>
      <protection locked="0"/>
    </xf>
    <xf numFmtId="49" fontId="9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6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10" fillId="5" borderId="10" xfId="0" applyFont="1" applyFill="1" applyBorder="1" applyAlignment="1" applyProtection="1">
      <alignment horizontal="left" vertical="top" wrapText="1"/>
      <protection/>
    </xf>
    <xf numFmtId="0" fontId="2" fillId="5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left" vertical="top" wrapText="1" inden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14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80" fontId="2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24" borderId="14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/>
      <protection/>
    </xf>
    <xf numFmtId="49" fontId="10" fillId="24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80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20" borderId="10" xfId="0" applyFont="1" applyFill="1" applyBorder="1" applyAlignment="1" applyProtection="1">
      <alignment/>
      <protection locked="0"/>
    </xf>
    <xf numFmtId="0" fontId="10" fillId="20" borderId="13" xfId="0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4" fontId="10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6" xfId="0" applyNumberFormat="1" applyFont="1" applyFill="1" applyBorder="1" applyAlignment="1" applyProtection="1">
      <alignment horizontal="center" vertical="center" wrapText="1"/>
      <protection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8" xfId="0" applyNumberFormat="1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14" fontId="10" fillId="0" borderId="30" xfId="0" applyNumberFormat="1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wrapText="1"/>
      <protection/>
    </xf>
    <xf numFmtId="0" fontId="10" fillId="24" borderId="0" xfId="0" applyFont="1" applyFill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 indent="2"/>
      <protection locked="0"/>
    </xf>
    <xf numFmtId="0" fontId="10" fillId="0" borderId="10" xfId="0" applyFont="1" applyBorder="1" applyAlignment="1" applyProtection="1">
      <alignment horizontal="left" vertical="top" wrapText="1" indent="2"/>
      <protection locked="0"/>
    </xf>
    <xf numFmtId="0" fontId="22" fillId="0" borderId="10" xfId="0" applyFont="1" applyBorder="1" applyAlignment="1" applyProtection="1">
      <alignment horizontal="left" vertical="top" wrapText="1" indent="2"/>
      <protection locked="0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31" fillId="0" borderId="10" xfId="42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32" fillId="0" borderId="10" xfId="42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justify" vertical="top" wrapText="1"/>
      <protection locked="0"/>
    </xf>
    <xf numFmtId="0" fontId="10" fillId="0" borderId="10" xfId="0" applyNumberFormat="1" applyFont="1" applyBorder="1" applyAlignment="1">
      <alignment horizontal="justify" vertical="top" wrapText="1"/>
    </xf>
    <xf numFmtId="0" fontId="32" fillId="0" borderId="10" xfId="42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32" fillId="0" borderId="10" xfId="42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>
      <alignment horizontal="justify" vertical="top" wrapText="1"/>
    </xf>
    <xf numFmtId="0" fontId="10" fillId="24" borderId="10" xfId="0" applyFont="1" applyFill="1" applyBorder="1" applyAlignment="1" applyProtection="1">
      <alignment horizontal="justify" vertical="top" wrapText="1"/>
      <protection locked="0"/>
    </xf>
    <xf numFmtId="14" fontId="10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0" xfId="42" applyFont="1" applyFill="1" applyBorder="1" applyAlignment="1" applyProtection="1">
      <alignment horizontal="justify" vertical="top" wrapText="1"/>
      <protection locked="0"/>
    </xf>
    <xf numFmtId="0" fontId="29" fillId="24" borderId="10" xfId="42" applyFont="1" applyFill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31" fillId="0" borderId="10" xfId="0" applyFont="1" applyBorder="1" applyAlignment="1">
      <alignment horizontal="center" vertical="top"/>
    </xf>
    <xf numFmtId="0" fontId="31" fillId="0" borderId="12" xfId="42" applyNumberFormat="1" applyFont="1" applyBorder="1" applyAlignment="1" applyProtection="1">
      <alignment horizontal="center" vertical="top" wrapText="1"/>
      <protection locked="0"/>
    </xf>
    <xf numFmtId="0" fontId="32" fillId="0" borderId="10" xfId="42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1" fillId="0" borderId="12" xfId="42" applyFont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>
      <alignment horizontal="center" vertical="center"/>
    </xf>
    <xf numFmtId="0" fontId="31" fillId="0" borderId="10" xfId="42" applyFont="1" applyBorder="1" applyAlignment="1" applyProtection="1">
      <alignment horizontal="center" vertical="top" wrapText="1"/>
      <protection locked="0"/>
    </xf>
    <xf numFmtId="0" fontId="31" fillId="0" borderId="10" xfId="0" applyFont="1" applyBorder="1" applyAlignment="1" applyProtection="1">
      <alignment horizontal="center" vertical="top" wrapText="1"/>
      <protection locked="0"/>
    </xf>
    <xf numFmtId="0" fontId="32" fillId="0" borderId="10" xfId="42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180" fontId="10" fillId="0" borderId="10" xfId="0" applyNumberFormat="1" applyFont="1" applyBorder="1" applyAlignment="1" applyProtection="1">
      <alignment horizontal="center" vertical="top" wrapText="1"/>
      <protection locked="0"/>
    </xf>
    <xf numFmtId="3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3" fontId="10" fillId="0" borderId="10" xfId="0" applyNumberFormat="1" applyFont="1" applyBorder="1" applyAlignment="1" applyProtection="1">
      <alignment horizontal="center" vertical="top"/>
      <protection locked="0"/>
    </xf>
    <xf numFmtId="180" fontId="10" fillId="0" borderId="10" xfId="0" applyNumberFormat="1" applyFont="1" applyBorder="1" applyAlignment="1" applyProtection="1">
      <alignment horizontal="center" vertical="top"/>
      <protection locked="0"/>
    </xf>
    <xf numFmtId="49" fontId="10" fillId="24" borderId="10" xfId="0" applyNumberFormat="1" applyFont="1" applyFill="1" applyBorder="1" applyAlignment="1" applyProtection="1">
      <alignment horizontal="justify" vertical="top" wrapText="1"/>
      <protection locked="0"/>
    </xf>
    <xf numFmtId="14" fontId="10" fillId="0" borderId="32" xfId="0" applyNumberFormat="1" applyFont="1" applyFill="1" applyBorder="1" applyAlignment="1" applyProtection="1">
      <alignment horizontal="center" vertical="center" wrapText="1"/>
      <protection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183" fontId="10" fillId="0" borderId="10" xfId="0" applyNumberFormat="1" applyFont="1" applyFill="1" applyBorder="1" applyAlignment="1" applyProtection="1">
      <alignment horizontal="center" vertical="center"/>
      <protection locked="0"/>
    </xf>
    <xf numFmtId="182" fontId="10" fillId="0" borderId="10" xfId="0" applyNumberFormat="1" applyFont="1" applyFill="1" applyBorder="1" applyAlignment="1" applyProtection="1">
      <alignment horizontal="center" vertical="center"/>
      <protection locked="0"/>
    </xf>
    <xf numFmtId="18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180" fontId="10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horizontal="center" vertical="top"/>
      <protection locked="0"/>
    </xf>
    <xf numFmtId="43" fontId="2" fillId="0" borderId="10" xfId="77" applyFont="1" applyFill="1" applyBorder="1" applyAlignment="1" applyProtection="1">
      <alignment horizontal="left" vertical="top" wrapText="1" inden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42" applyFill="1" applyBorder="1" applyAlignment="1" applyProtection="1">
      <alignment horizontal="center" vertical="top" wrapText="1"/>
      <protection locked="0"/>
    </xf>
    <xf numFmtId="181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2" fontId="9" fillId="0" borderId="0" xfId="0" applyNumberFormat="1" applyFont="1" applyFill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10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justify" vertical="top" wrapText="1"/>
      <protection locked="0"/>
    </xf>
    <xf numFmtId="0" fontId="10" fillId="0" borderId="16" xfId="0" applyFont="1" applyFill="1" applyBorder="1" applyAlignment="1" applyProtection="1">
      <alignment horizontal="justify" vertical="top" wrapText="1"/>
      <protection locked="0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180" fontId="2" fillId="3" borderId="10" xfId="0" applyNumberFormat="1" applyFont="1" applyFill="1" applyBorder="1" applyAlignment="1" applyProtection="1">
      <alignment horizontal="center" vertical="center" wrapText="1"/>
      <protection/>
    </xf>
    <xf numFmtId="180" fontId="10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80" fontId="10" fillId="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5" borderId="10" xfId="0" applyNumberFormat="1" applyFont="1" applyFill="1" applyBorder="1" applyAlignment="1" applyProtection="1">
      <alignment horizontal="center" vertical="top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180" fontId="10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6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20" borderId="18" xfId="0" applyFont="1" applyFill="1" applyBorder="1" applyAlignment="1" applyProtection="1">
      <alignment horizontal="center" vertical="top" wrapText="1"/>
      <protection/>
    </xf>
    <xf numFmtId="0" fontId="2" fillId="20" borderId="10" xfId="0" applyFont="1" applyFill="1" applyBorder="1" applyAlignment="1" applyProtection="1">
      <alignment horizontal="center" vertical="top" wrapText="1"/>
      <protection/>
    </xf>
    <xf numFmtId="0" fontId="2" fillId="20" borderId="35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14" fontId="10" fillId="20" borderId="17" xfId="0" applyNumberFormat="1" applyFont="1" applyFill="1" applyBorder="1" applyAlignment="1" applyProtection="1">
      <alignment horizontal="center" vertical="center" wrapText="1"/>
      <protection/>
    </xf>
    <xf numFmtId="14" fontId="10" fillId="20" borderId="23" xfId="0" applyNumberFormat="1" applyFont="1" applyFill="1" applyBorder="1" applyAlignment="1" applyProtection="1">
      <alignment horizontal="center" vertical="center" wrapText="1"/>
      <protection/>
    </xf>
    <xf numFmtId="14" fontId="10" fillId="20" borderId="36" xfId="0" applyNumberFormat="1" applyFont="1" applyFill="1" applyBorder="1" applyAlignment="1" applyProtection="1">
      <alignment horizontal="center" vertical="center" wrapText="1"/>
      <protection/>
    </xf>
    <xf numFmtId="0" fontId="2" fillId="20" borderId="26" xfId="0" applyFont="1" applyFill="1" applyBorder="1" applyAlignment="1" applyProtection="1">
      <alignment horizontal="center" vertical="top" wrapText="1"/>
      <protection/>
    </xf>
    <xf numFmtId="0" fontId="2" fillId="20" borderId="11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2" fillId="0" borderId="26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37" xfId="0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2" fillId="20" borderId="15" xfId="0" applyFont="1" applyFill="1" applyBorder="1" applyAlignment="1" applyProtection="1">
      <alignment horizontal="center" vertical="center" wrapText="1"/>
      <protection/>
    </xf>
    <xf numFmtId="0" fontId="2" fillId="20" borderId="19" xfId="0" applyFont="1" applyFill="1" applyBorder="1" applyAlignment="1" applyProtection="1">
      <alignment horizontal="center" vertical="center" wrapText="1"/>
      <protection/>
    </xf>
    <xf numFmtId="0" fontId="2" fillId="20" borderId="20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20" borderId="15" xfId="0" applyFont="1" applyFill="1" applyBorder="1" applyAlignment="1" applyProtection="1">
      <alignment horizontal="center" vertical="center" wrapText="1"/>
      <protection/>
    </xf>
    <xf numFmtId="0" fontId="10" fillId="20" borderId="19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/>
      <protection locked="0"/>
    </xf>
    <xf numFmtId="0" fontId="2" fillId="20" borderId="15" xfId="0" applyFont="1" applyFill="1" applyBorder="1" applyAlignment="1" applyProtection="1">
      <alignment horizontal="center" vertical="top" wrapText="1"/>
      <protection locked="0"/>
    </xf>
    <xf numFmtId="0" fontId="2" fillId="20" borderId="19" xfId="0" applyFont="1" applyFill="1" applyBorder="1" applyAlignment="1" applyProtection="1">
      <alignment horizontal="center" vertical="top" wrapText="1"/>
      <protection locked="0"/>
    </xf>
    <xf numFmtId="0" fontId="2" fillId="20" borderId="20" xfId="0" applyFont="1" applyFill="1" applyBorder="1" applyAlignment="1" applyProtection="1">
      <alignment horizontal="center" vertical="top" wrapText="1"/>
      <protection locked="0"/>
    </xf>
    <xf numFmtId="0" fontId="11" fillId="0" borderId="23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Alignment="1" applyProtection="1">
      <alignment horizontal="justify" vertical="top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24" borderId="15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right"/>
      <protection/>
    </xf>
    <xf numFmtId="0" fontId="10" fillId="20" borderId="15" xfId="0" applyFont="1" applyFill="1" applyBorder="1" applyAlignment="1" applyProtection="1">
      <alignment horizontal="center" vertical="top" wrapText="1"/>
      <protection/>
    </xf>
    <xf numFmtId="0" fontId="10" fillId="20" borderId="19" xfId="0" applyFont="1" applyFill="1" applyBorder="1" applyAlignment="1" applyProtection="1">
      <alignment horizontal="center" vertical="top" wrapText="1"/>
      <protection/>
    </xf>
    <xf numFmtId="0" fontId="10" fillId="20" borderId="20" xfId="0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left" vertical="top" wrapText="1"/>
      <protection locked="0"/>
    </xf>
    <xf numFmtId="49" fontId="10" fillId="0" borderId="16" xfId="0" applyNumberFormat="1" applyFont="1" applyBorder="1" applyAlignment="1" applyProtection="1">
      <alignment horizontal="left" vertical="top" wrapText="1"/>
      <protection locked="0"/>
    </xf>
    <xf numFmtId="49" fontId="10" fillId="0" borderId="14" xfId="0" applyNumberFormat="1" applyFont="1" applyFill="1" applyBorder="1" applyAlignment="1" applyProtection="1">
      <alignment horizontal="left" vertical="top" wrapText="1"/>
      <protection locked="0"/>
    </xf>
    <xf numFmtId="49" fontId="10" fillId="0" borderId="16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50;&#1054;\&#1055;&#1045;&#1056;&#1045;&#1044;&#1040;&#1063;&#1040;%20&#1057;&#1054;&#1062;%20&#1059;&#1057;&#1051;&#1059;&#1043;%20&#1053;&#1050;&#1054;\&#1054;&#1058;&#1063;&#1045;&#1058;&#1067;\&#1045;&#1046;&#1045;&#1050;&#1042;&#1040;&#1056;&#1058;&#1040;&#1051;&#1068;&#1053;&#1067;&#1049;%20&#1054;&#1058;&#1063;&#1045;&#1058;%20&#1042;%20&#1044;&#1045;&#1055;.&#1069;&#1050;&#1054;&#1053;&#1054;&#1052;&#1048;&#1050;&#1048;\2021\01.07.2021\&#1054;&#1090;&#1095;&#1077;&#1090;%20&#1085;&#1072;%201.07.2021%20&#1076;&#1083;&#1103;%20&#1086;&#1090;&#1087;&#1088;&#1072;&#1074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Раздел VI"/>
      <sheetName val="Раздел VII"/>
      <sheetName val="Раздел VIII"/>
      <sheetName val="Комментарии"/>
      <sheetName val="Список"/>
    </sheetNames>
    <sheetDataSet>
      <sheetData sheetId="2">
        <row r="90">
          <cell r="E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kolNV@admbel.ru" TargetMode="External" /><Relationship Id="rId2" Type="http://schemas.openxmlformats.org/officeDocument/2006/relationships/hyperlink" Target="mailto:socpolitika86@admbel.ru" TargetMode="External" /><Relationship Id="rId3" Type="http://schemas.openxmlformats.org/officeDocument/2006/relationships/hyperlink" Target="http://admbel.ru/services/nko/" TargetMode="External" /><Relationship Id="rId4" Type="http://schemas.openxmlformats.org/officeDocument/2006/relationships/hyperlink" Target="http://admbel.ru/services/nko/uslugi/#tabs-container1" TargetMode="External" /><Relationship Id="rId5" Type="http://schemas.openxmlformats.org/officeDocument/2006/relationships/hyperlink" Target="http://admbel.ru/services/nko/uslugi/3/44884/#tabs-container3" TargetMode="External" /><Relationship Id="rId6" Type="http://schemas.openxmlformats.org/officeDocument/2006/relationships/hyperlink" Target="http://admbel.ru/services/nko/uslugi/#tabs-container2" TargetMode="External" /><Relationship Id="rId7" Type="http://schemas.openxmlformats.org/officeDocument/2006/relationships/hyperlink" Target="http://admbel.ru/services/nko/reestr/1/48402/#tabs-container1%20" TargetMode="External" /><Relationship Id="rId8" Type="http://schemas.openxmlformats.org/officeDocument/2006/relationships/hyperlink" Target="http://admbel.ru/services/nko/reestr/#tabs-container3" TargetMode="External" /><Relationship Id="rId9" Type="http://schemas.openxmlformats.org/officeDocument/2006/relationships/hyperlink" Target="http://admbel.ru/services/nko/npa/#tabs-container3%20%20" TargetMode="External" /><Relationship Id="rId10" Type="http://schemas.openxmlformats.org/officeDocument/2006/relationships/hyperlink" Target="http://admbel.ru/services/nko/" TargetMode="External" /><Relationship Id="rId11" Type="http://schemas.openxmlformats.org/officeDocument/2006/relationships/hyperlink" Target="https://vk.com/kazym_museum" TargetMode="External" /><Relationship Id="rId12" Type="http://schemas.openxmlformats.org/officeDocument/2006/relationships/hyperlink" Target="http://admbel.ru/services/nko/municipal/" TargetMode="External" /><Relationship Id="rId13" Type="http://schemas.openxmlformats.org/officeDocument/2006/relationships/hyperlink" Target="http://admbel.ru/local-control/administration/municipal-property/rent/?ELEMENT_ID=53119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yborodaAV@admbel.ru" TargetMode="External" /><Relationship Id="rId2" Type="http://schemas.openxmlformats.org/officeDocument/2006/relationships/hyperlink" Target="mailto:Kaveckayasr@admbel.ru" TargetMode="External" /><Relationship Id="rId3" Type="http://schemas.openxmlformats.org/officeDocument/2006/relationships/hyperlink" Target="mailto:MayborodaAV@admbel.ru" TargetMode="External" /><Relationship Id="rId4" Type="http://schemas.openxmlformats.org/officeDocument/2006/relationships/hyperlink" Target="mailto:opeka1@admbel.ru" TargetMode="External" /><Relationship Id="rId5" Type="http://schemas.openxmlformats.org/officeDocument/2006/relationships/hyperlink" Target="mailto:opeka1@admbel.ru" TargetMode="External" /><Relationship Id="rId6" Type="http://schemas.openxmlformats.org/officeDocument/2006/relationships/hyperlink" Target="mailto:opeka1@admbel.ru" TargetMode="External" /><Relationship Id="rId7" Type="http://schemas.openxmlformats.org/officeDocument/2006/relationships/hyperlink" Target="mailto:AksenovaTN@admbel.ru" TargetMode="Externa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4" width="11.421875" style="11" customWidth="1"/>
    <col min="15" max="16384" width="9.140625" style="11" customWidth="1"/>
  </cols>
  <sheetData>
    <row r="1" spans="11:12" ht="20.25">
      <c r="K1" s="12"/>
      <c r="L1" s="13" t="s">
        <v>718</v>
      </c>
    </row>
    <row r="2" spans="11:12" ht="20.25">
      <c r="K2" s="12"/>
      <c r="L2" s="13" t="s">
        <v>480</v>
      </c>
    </row>
    <row r="9" spans="1:12" s="14" customFormat="1" ht="23.25">
      <c r="A9" s="276" t="s">
        <v>567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</row>
    <row r="10" spans="1:14" s="14" customFormat="1" ht="23.25">
      <c r="A10" s="276" t="s">
        <v>566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15"/>
      <c r="N10" s="15"/>
    </row>
    <row r="11" spans="1:14" s="14" customFormat="1" ht="23.25">
      <c r="A11" s="16"/>
      <c r="B11" s="16"/>
      <c r="C11" s="16"/>
      <c r="D11" s="277" t="s">
        <v>548</v>
      </c>
      <c r="E11" s="277"/>
      <c r="F11" s="277"/>
      <c r="G11" s="277"/>
      <c r="H11" s="277"/>
      <c r="I11" s="277"/>
      <c r="J11" s="16"/>
      <c r="K11" s="16"/>
      <c r="L11" s="16"/>
      <c r="M11" s="16"/>
      <c r="N11" s="16"/>
    </row>
    <row r="12" spans="2:14" ht="20.25">
      <c r="B12" s="17"/>
      <c r="D12" s="278" t="s">
        <v>528</v>
      </c>
      <c r="E12" s="278"/>
      <c r="F12" s="278"/>
      <c r="G12" s="278"/>
      <c r="H12" s="278"/>
      <c r="I12" s="278"/>
      <c r="J12" s="17"/>
      <c r="K12" s="17"/>
      <c r="L12" s="18"/>
      <c r="M12" s="18"/>
      <c r="N12" s="18"/>
    </row>
    <row r="13" spans="1:14" s="14" customFormat="1" ht="23.25">
      <c r="A13" s="276" t="s">
        <v>563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15"/>
      <c r="N13" s="15"/>
    </row>
    <row r="14" spans="1:14" s="14" customFormat="1" ht="23.25">
      <c r="A14" s="276" t="s">
        <v>564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15"/>
      <c r="N14" s="15"/>
    </row>
    <row r="15" spans="1:14" s="14" customFormat="1" ht="23.25">
      <c r="A15" s="276" t="s">
        <v>565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15"/>
      <c r="N15" s="15"/>
    </row>
    <row r="16" spans="1:14" s="14" customFormat="1" ht="23.25">
      <c r="A16" s="15"/>
      <c r="B16" s="15"/>
      <c r="C16" s="15"/>
      <c r="D16" s="15"/>
      <c r="F16" s="19" t="s">
        <v>533</v>
      </c>
      <c r="G16" s="20" t="s">
        <v>530</v>
      </c>
      <c r="H16" s="20">
        <v>2022</v>
      </c>
      <c r="I16" s="21" t="s">
        <v>534</v>
      </c>
      <c r="J16" s="15"/>
      <c r="K16" s="15"/>
      <c r="L16" s="15"/>
      <c r="M16" s="15"/>
      <c r="N16" s="15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pane ySplit="4" topLeftCell="BM14" activePane="bottomLeft" state="frozen"/>
      <selection pane="topLeft" activeCell="A1" sqref="A1"/>
      <selection pane="bottomLeft" activeCell="G16" sqref="G16:G18"/>
    </sheetView>
  </sheetViews>
  <sheetFormatPr defaultColWidth="9.140625" defaultRowHeight="15"/>
  <cols>
    <col min="1" max="1" width="10.7109375" style="29" bestFit="1" customWidth="1"/>
    <col min="2" max="2" width="11.28125" style="29" bestFit="1" customWidth="1"/>
    <col min="3" max="3" width="10.140625" style="29" bestFit="1" customWidth="1"/>
    <col min="4" max="4" width="10.28125" style="29" bestFit="1" customWidth="1"/>
    <col min="5" max="5" width="9.57421875" style="29" bestFit="1" customWidth="1"/>
    <col min="6" max="6" width="10.28125" style="29" bestFit="1" customWidth="1"/>
    <col min="7" max="7" width="84.140625" style="29" customWidth="1"/>
    <col min="8" max="16384" width="9.140625" style="29" customWidth="1"/>
  </cols>
  <sheetData>
    <row r="1" spans="1:13" ht="16.5">
      <c r="A1" s="382" t="s">
        <v>705</v>
      </c>
      <c r="B1" s="382"/>
      <c r="C1" s="382"/>
      <c r="D1" s="382"/>
      <c r="E1" s="382"/>
      <c r="F1" s="382"/>
      <c r="G1" s="382"/>
      <c r="H1" s="50"/>
      <c r="I1" s="50"/>
      <c r="J1" s="50"/>
      <c r="K1" s="50"/>
      <c r="L1" s="50"/>
      <c r="M1" s="50"/>
    </row>
    <row r="2" spans="1:13" ht="16.5">
      <c r="A2" s="382" t="s">
        <v>710</v>
      </c>
      <c r="B2" s="382"/>
      <c r="C2" s="382"/>
      <c r="D2" s="382"/>
      <c r="E2" s="382"/>
      <c r="F2" s="382"/>
      <c r="G2" s="382"/>
      <c r="H2" s="50"/>
      <c r="I2" s="50"/>
      <c r="J2" s="50"/>
      <c r="K2" s="50"/>
      <c r="L2" s="50"/>
      <c r="M2" s="50"/>
    </row>
    <row r="4" spans="1:7" ht="26.25" customHeight="1">
      <c r="A4" s="51" t="s">
        <v>699</v>
      </c>
      <c r="B4" s="52" t="s">
        <v>700</v>
      </c>
      <c r="C4" s="51" t="s">
        <v>701</v>
      </c>
      <c r="D4" s="51" t="s">
        <v>702</v>
      </c>
      <c r="E4" s="53" t="s">
        <v>712</v>
      </c>
      <c r="F4" s="53" t="s">
        <v>176</v>
      </c>
      <c r="G4" s="51" t="s">
        <v>704</v>
      </c>
    </row>
    <row r="5" spans="1:7" s="31" customFormat="1" ht="54" customHeight="1">
      <c r="A5" s="376" t="s">
        <v>703</v>
      </c>
      <c r="B5" s="55" t="s">
        <v>157</v>
      </c>
      <c r="C5" s="389"/>
      <c r="D5" s="379" t="s">
        <v>708</v>
      </c>
      <c r="E5" s="379"/>
      <c r="F5" s="379" t="s">
        <v>708</v>
      </c>
      <c r="G5" s="386" t="s">
        <v>226</v>
      </c>
    </row>
    <row r="6" spans="1:7" s="31" customFormat="1" ht="54" customHeight="1">
      <c r="A6" s="377"/>
      <c r="B6" s="56" t="s">
        <v>225</v>
      </c>
      <c r="C6" s="383"/>
      <c r="D6" s="380"/>
      <c r="E6" s="380"/>
      <c r="F6" s="380"/>
      <c r="G6" s="387"/>
    </row>
    <row r="7" spans="1:7" s="31" customFormat="1" ht="54" customHeight="1">
      <c r="A7" s="378"/>
      <c r="B7" s="57" t="s">
        <v>158</v>
      </c>
      <c r="C7" s="390"/>
      <c r="D7" s="381"/>
      <c r="E7" s="381"/>
      <c r="F7" s="381"/>
      <c r="G7" s="388"/>
    </row>
    <row r="8" spans="1:7" s="31" customFormat="1" ht="17.25" customHeight="1">
      <c r="A8" s="55" t="s">
        <v>290</v>
      </c>
      <c r="B8" s="383" t="s">
        <v>709</v>
      </c>
      <c r="C8" s="379" t="s">
        <v>708</v>
      </c>
      <c r="D8" s="379"/>
      <c r="E8" s="379" t="s">
        <v>708</v>
      </c>
      <c r="F8" s="379"/>
      <c r="G8" s="384" t="s">
        <v>711</v>
      </c>
    </row>
    <row r="9" spans="1:7" s="31" customFormat="1" ht="17.25" customHeight="1">
      <c r="A9" s="56" t="s">
        <v>291</v>
      </c>
      <c r="B9" s="383"/>
      <c r="C9" s="380"/>
      <c r="D9" s="380"/>
      <c r="E9" s="380"/>
      <c r="F9" s="380"/>
      <c r="G9" s="385"/>
    </row>
    <row r="10" spans="1:7" s="31" customFormat="1" ht="17.25" customHeight="1">
      <c r="A10" s="56" t="s">
        <v>706</v>
      </c>
      <c r="B10" s="383"/>
      <c r="C10" s="380"/>
      <c r="D10" s="380"/>
      <c r="E10" s="380"/>
      <c r="F10" s="380"/>
      <c r="G10" s="385"/>
    </row>
    <row r="11" spans="1:7" s="31" customFormat="1" ht="17.25" customHeight="1">
      <c r="A11" s="56" t="s">
        <v>707</v>
      </c>
      <c r="B11" s="383"/>
      <c r="C11" s="380"/>
      <c r="D11" s="380"/>
      <c r="E11" s="380"/>
      <c r="F11" s="380"/>
      <c r="G11" s="385"/>
    </row>
    <row r="12" spans="1:7" s="31" customFormat="1" ht="32.25" customHeight="1">
      <c r="A12" s="376" t="s">
        <v>292</v>
      </c>
      <c r="B12" s="55" t="s">
        <v>159</v>
      </c>
      <c r="C12" s="379"/>
      <c r="D12" s="379"/>
      <c r="E12" s="379"/>
      <c r="F12" s="379"/>
      <c r="G12" s="384" t="s">
        <v>227</v>
      </c>
    </row>
    <row r="13" spans="1:7" s="31" customFormat="1" ht="32.25" customHeight="1">
      <c r="A13" s="377"/>
      <c r="B13" s="56" t="s">
        <v>160</v>
      </c>
      <c r="C13" s="380"/>
      <c r="D13" s="380"/>
      <c r="E13" s="380"/>
      <c r="F13" s="380"/>
      <c r="G13" s="385"/>
    </row>
    <row r="14" spans="1:7" s="31" customFormat="1" ht="32.25" customHeight="1">
      <c r="A14" s="377"/>
      <c r="B14" s="56" t="s">
        <v>215</v>
      </c>
      <c r="C14" s="380"/>
      <c r="D14" s="380"/>
      <c r="E14" s="380"/>
      <c r="F14" s="380"/>
      <c r="G14" s="385"/>
    </row>
    <row r="15" spans="1:7" s="31" customFormat="1" ht="32.25" customHeight="1">
      <c r="A15" s="378"/>
      <c r="B15" s="57" t="s">
        <v>706</v>
      </c>
      <c r="C15" s="381"/>
      <c r="D15" s="381"/>
      <c r="E15" s="381"/>
      <c r="F15" s="381"/>
      <c r="G15" s="391"/>
    </row>
    <row r="16" spans="1:7" s="31" customFormat="1" ht="21" customHeight="1">
      <c r="A16" s="376" t="s">
        <v>293</v>
      </c>
      <c r="B16" s="55" t="s">
        <v>161</v>
      </c>
      <c r="C16" s="379"/>
      <c r="D16" s="379"/>
      <c r="E16" s="379"/>
      <c r="F16" s="379"/>
      <c r="G16" s="384" t="s">
        <v>228</v>
      </c>
    </row>
    <row r="17" spans="1:7" s="31" customFormat="1" ht="21" customHeight="1">
      <c r="A17" s="377"/>
      <c r="B17" s="56" t="s">
        <v>216</v>
      </c>
      <c r="C17" s="380"/>
      <c r="D17" s="380"/>
      <c r="E17" s="380"/>
      <c r="F17" s="380"/>
      <c r="G17" s="385"/>
    </row>
    <row r="18" spans="1:7" s="31" customFormat="1" ht="21" customHeight="1">
      <c r="A18" s="378"/>
      <c r="B18" s="57" t="s">
        <v>291</v>
      </c>
      <c r="C18" s="381"/>
      <c r="D18" s="381"/>
      <c r="E18" s="381"/>
      <c r="F18" s="381"/>
      <c r="G18" s="391"/>
    </row>
    <row r="19" spans="1:7" s="31" customFormat="1" ht="83.25" customHeight="1">
      <c r="A19" s="53" t="s">
        <v>294</v>
      </c>
      <c r="B19" s="53" t="s">
        <v>162</v>
      </c>
      <c r="C19" s="53"/>
      <c r="D19" s="53"/>
      <c r="E19" s="53"/>
      <c r="F19" s="53"/>
      <c r="G19" s="58" t="s">
        <v>13</v>
      </c>
    </row>
    <row r="20" spans="1:7" ht="15.75">
      <c r="A20" s="54"/>
      <c r="B20" s="54"/>
      <c r="C20" s="54"/>
      <c r="D20" s="54"/>
      <c r="E20" s="54"/>
      <c r="F20" s="54"/>
      <c r="G20" s="54"/>
    </row>
    <row r="21" spans="1:7" ht="15.75">
      <c r="A21" s="54"/>
      <c r="B21" s="54"/>
      <c r="C21" s="54"/>
      <c r="D21" s="54"/>
      <c r="E21" s="54"/>
      <c r="F21" s="54"/>
      <c r="G21" s="54"/>
    </row>
    <row r="22" spans="1:7" ht="15.75">
      <c r="A22" s="54"/>
      <c r="B22" s="54"/>
      <c r="C22" s="54"/>
      <c r="D22" s="54"/>
      <c r="E22" s="54"/>
      <c r="F22" s="54"/>
      <c r="G22" s="54"/>
    </row>
    <row r="23" spans="1:7" ht="15.75">
      <c r="A23" s="54"/>
      <c r="B23" s="54"/>
      <c r="C23" s="54"/>
      <c r="D23" s="54"/>
      <c r="E23" s="54"/>
      <c r="F23" s="54"/>
      <c r="G23" s="54"/>
    </row>
    <row r="24" spans="1:7" ht="15.75">
      <c r="A24" s="54"/>
      <c r="B24" s="54"/>
      <c r="C24" s="54"/>
      <c r="D24" s="54"/>
      <c r="E24" s="54"/>
      <c r="F24" s="54"/>
      <c r="G24" s="54"/>
    </row>
    <row r="25" spans="1:7" ht="15.75">
      <c r="A25" s="54"/>
      <c r="B25" s="54"/>
      <c r="C25" s="54"/>
      <c r="D25" s="54"/>
      <c r="E25" s="54"/>
      <c r="F25" s="54"/>
      <c r="G25" s="54"/>
    </row>
    <row r="26" spans="1:7" ht="15.75">
      <c r="A26" s="54"/>
      <c r="B26" s="54"/>
      <c r="C26" s="54"/>
      <c r="D26" s="54"/>
      <c r="E26" s="54"/>
      <c r="F26" s="54"/>
      <c r="G26" s="54"/>
    </row>
    <row r="27" spans="1:7" ht="15.75">
      <c r="A27" s="54"/>
      <c r="B27" s="54"/>
      <c r="C27" s="54"/>
      <c r="D27" s="54"/>
      <c r="E27" s="54"/>
      <c r="F27" s="54"/>
      <c r="G27" s="54"/>
    </row>
    <row r="28" spans="1:7" ht="15.75">
      <c r="A28" s="54"/>
      <c r="B28" s="54"/>
      <c r="C28" s="54"/>
      <c r="D28" s="54"/>
      <c r="E28" s="54"/>
      <c r="F28" s="54"/>
      <c r="G28" s="54"/>
    </row>
    <row r="29" spans="1:7" ht="15.75">
      <c r="A29" s="54"/>
      <c r="B29" s="54"/>
      <c r="C29" s="54"/>
      <c r="D29" s="54"/>
      <c r="E29" s="54"/>
      <c r="F29" s="54"/>
      <c r="G29" s="54"/>
    </row>
    <row r="30" spans="1:7" ht="15.75">
      <c r="A30" s="54"/>
      <c r="B30" s="54"/>
      <c r="C30" s="54"/>
      <c r="D30" s="54"/>
      <c r="E30" s="54"/>
      <c r="F30" s="54"/>
      <c r="G30" s="54"/>
    </row>
    <row r="31" spans="1:7" ht="15.75">
      <c r="A31" s="54"/>
      <c r="B31" s="54"/>
      <c r="C31" s="54"/>
      <c r="D31" s="54"/>
      <c r="E31" s="54"/>
      <c r="F31" s="54"/>
      <c r="G31" s="54"/>
    </row>
    <row r="32" spans="1:7" ht="15.75">
      <c r="A32" s="54"/>
      <c r="B32" s="54"/>
      <c r="C32" s="54"/>
      <c r="D32" s="54"/>
      <c r="E32" s="54"/>
      <c r="F32" s="54"/>
      <c r="G32" s="54"/>
    </row>
    <row r="33" spans="1:7" ht="15.75">
      <c r="A33" s="54"/>
      <c r="B33" s="54"/>
      <c r="C33" s="54"/>
      <c r="D33" s="54"/>
      <c r="E33" s="54"/>
      <c r="F33" s="54"/>
      <c r="G33" s="54"/>
    </row>
    <row r="34" spans="1:7" ht="15.75">
      <c r="A34" s="54"/>
      <c r="B34" s="54"/>
      <c r="C34" s="54"/>
      <c r="D34" s="54"/>
      <c r="E34" s="54"/>
      <c r="F34" s="54"/>
      <c r="G34" s="54"/>
    </row>
    <row r="35" spans="1:7" ht="15.75">
      <c r="A35" s="54"/>
      <c r="B35" s="54"/>
      <c r="C35" s="54"/>
      <c r="D35" s="54"/>
      <c r="E35" s="54"/>
      <c r="F35" s="54"/>
      <c r="G35" s="54"/>
    </row>
    <row r="36" spans="1:7" ht="15.75">
      <c r="A36" s="54"/>
      <c r="B36" s="54"/>
      <c r="C36" s="54"/>
      <c r="D36" s="54"/>
      <c r="E36" s="54"/>
      <c r="F36" s="54"/>
      <c r="G36" s="54"/>
    </row>
    <row r="37" spans="1:7" ht="15.75">
      <c r="A37" s="54"/>
      <c r="B37" s="54"/>
      <c r="C37" s="54"/>
      <c r="D37" s="54"/>
      <c r="E37" s="54"/>
      <c r="F37" s="54"/>
      <c r="G37" s="54"/>
    </row>
    <row r="38" spans="1:7" ht="15.75">
      <c r="A38" s="54"/>
      <c r="B38" s="54"/>
      <c r="C38" s="54"/>
      <c r="D38" s="54"/>
      <c r="E38" s="54"/>
      <c r="F38" s="54"/>
      <c r="G38" s="54"/>
    </row>
    <row r="39" spans="1:7" ht="15.75">
      <c r="A39" s="54"/>
      <c r="B39" s="54"/>
      <c r="C39" s="54"/>
      <c r="D39" s="54"/>
      <c r="E39" s="54"/>
      <c r="F39" s="54"/>
      <c r="G39" s="54"/>
    </row>
    <row r="40" spans="1:7" ht="15.75">
      <c r="A40" s="54"/>
      <c r="B40" s="54"/>
      <c r="C40" s="54"/>
      <c r="D40" s="54"/>
      <c r="E40" s="54"/>
      <c r="F40" s="54"/>
      <c r="G40" s="54"/>
    </row>
    <row r="41" spans="1:7" ht="15.75">
      <c r="A41" s="54"/>
      <c r="B41" s="54"/>
      <c r="C41" s="54"/>
      <c r="D41" s="54"/>
      <c r="E41" s="54"/>
      <c r="F41" s="54"/>
      <c r="G41" s="54"/>
    </row>
    <row r="42" spans="1:7" ht="15.75">
      <c r="A42" s="54"/>
      <c r="B42" s="54"/>
      <c r="C42" s="54"/>
      <c r="D42" s="54"/>
      <c r="E42" s="54"/>
      <c r="F42" s="54"/>
      <c r="G42" s="54"/>
    </row>
    <row r="43" spans="1:7" ht="15.75">
      <c r="A43" s="54"/>
      <c r="B43" s="54"/>
      <c r="C43" s="54"/>
      <c r="D43" s="54"/>
      <c r="E43" s="54"/>
      <c r="F43" s="54"/>
      <c r="G43" s="54"/>
    </row>
    <row r="44" spans="1:7" ht="15.75">
      <c r="A44" s="54"/>
      <c r="B44" s="54"/>
      <c r="C44" s="54"/>
      <c r="D44" s="54"/>
      <c r="E44" s="54"/>
      <c r="F44" s="54"/>
      <c r="G44" s="54"/>
    </row>
    <row r="45" spans="1:7" ht="15.75">
      <c r="A45" s="54"/>
      <c r="B45" s="54"/>
      <c r="C45" s="54"/>
      <c r="D45" s="54"/>
      <c r="E45" s="54"/>
      <c r="F45" s="54"/>
      <c r="G45" s="54"/>
    </row>
    <row r="46" spans="1:7" ht="15.75">
      <c r="A46" s="54"/>
      <c r="B46" s="54"/>
      <c r="C46" s="54"/>
      <c r="D46" s="54"/>
      <c r="E46" s="54"/>
      <c r="F46" s="54"/>
      <c r="G46" s="54"/>
    </row>
    <row r="47" spans="1:7" ht="15.75">
      <c r="A47" s="54"/>
      <c r="B47" s="54"/>
      <c r="C47" s="54"/>
      <c r="D47" s="54"/>
      <c r="E47" s="54"/>
      <c r="F47" s="54"/>
      <c r="G47" s="54"/>
    </row>
    <row r="48" spans="1:7" ht="15.75">
      <c r="A48" s="54"/>
      <c r="B48" s="54"/>
      <c r="C48" s="54"/>
      <c r="D48" s="54"/>
      <c r="E48" s="54"/>
      <c r="F48" s="54"/>
      <c r="G48" s="54"/>
    </row>
    <row r="49" spans="1:7" ht="15.75">
      <c r="A49" s="54"/>
      <c r="B49" s="54"/>
      <c r="C49" s="54"/>
      <c r="D49" s="54"/>
      <c r="E49" s="54"/>
      <c r="F49" s="54"/>
      <c r="G49" s="54"/>
    </row>
    <row r="50" spans="1:7" ht="15.75">
      <c r="A50" s="54"/>
      <c r="B50" s="54"/>
      <c r="C50" s="54"/>
      <c r="D50" s="54"/>
      <c r="E50" s="54"/>
      <c r="F50" s="54"/>
      <c r="G50" s="54"/>
    </row>
    <row r="51" spans="1:7" ht="15.75">
      <c r="A51" s="54"/>
      <c r="B51" s="54"/>
      <c r="C51" s="54"/>
      <c r="D51" s="54"/>
      <c r="E51" s="54"/>
      <c r="F51" s="54"/>
      <c r="G51" s="54"/>
    </row>
    <row r="52" spans="1:7" ht="15.75">
      <c r="A52" s="54"/>
      <c r="B52" s="54"/>
      <c r="C52" s="54"/>
      <c r="D52" s="54"/>
      <c r="E52" s="54"/>
      <c r="F52" s="54"/>
      <c r="G52" s="54"/>
    </row>
    <row r="53" spans="1:7" ht="15.75">
      <c r="A53" s="54"/>
      <c r="B53" s="54"/>
      <c r="C53" s="54"/>
      <c r="D53" s="54"/>
      <c r="E53" s="54"/>
      <c r="F53" s="54"/>
      <c r="G53" s="54"/>
    </row>
    <row r="54" spans="1:7" ht="15.75">
      <c r="A54" s="54"/>
      <c r="B54" s="54"/>
      <c r="C54" s="54"/>
      <c r="D54" s="54"/>
      <c r="E54" s="54"/>
      <c r="F54" s="54"/>
      <c r="G54" s="54"/>
    </row>
    <row r="55" spans="1:7" ht="15.75">
      <c r="A55" s="54"/>
      <c r="B55" s="54"/>
      <c r="C55" s="54"/>
      <c r="D55" s="54"/>
      <c r="E55" s="54"/>
      <c r="F55" s="54"/>
      <c r="G55" s="54"/>
    </row>
    <row r="56" spans="1:7" ht="15.75">
      <c r="A56" s="54"/>
      <c r="B56" s="54"/>
      <c r="C56" s="54"/>
      <c r="D56" s="54"/>
      <c r="E56" s="54"/>
      <c r="F56" s="54"/>
      <c r="G56" s="54"/>
    </row>
    <row r="57" spans="1:7" ht="15.75">
      <c r="A57" s="54"/>
      <c r="B57" s="54"/>
      <c r="C57" s="54"/>
      <c r="D57" s="54"/>
      <c r="E57" s="54"/>
      <c r="F57" s="54"/>
      <c r="G57" s="54"/>
    </row>
    <row r="58" spans="1:7" ht="15.75">
      <c r="A58" s="54"/>
      <c r="B58" s="54"/>
      <c r="C58" s="54"/>
      <c r="D58" s="54"/>
      <c r="E58" s="54"/>
      <c r="F58" s="54"/>
      <c r="G58" s="54"/>
    </row>
    <row r="59" spans="1:7" ht="15.75">
      <c r="A59" s="54"/>
      <c r="B59" s="54"/>
      <c r="C59" s="54"/>
      <c r="D59" s="54"/>
      <c r="E59" s="54"/>
      <c r="F59" s="54"/>
      <c r="G59" s="54"/>
    </row>
    <row r="60" spans="1:7" ht="15.75">
      <c r="A60" s="54"/>
      <c r="B60" s="54"/>
      <c r="C60" s="54"/>
      <c r="D60" s="54"/>
      <c r="E60" s="54"/>
      <c r="F60" s="54"/>
      <c r="G60" s="54"/>
    </row>
    <row r="61" spans="1:7" ht="15.75">
      <c r="A61" s="54"/>
      <c r="B61" s="54"/>
      <c r="C61" s="54"/>
      <c r="D61" s="54"/>
      <c r="E61" s="54"/>
      <c r="F61" s="54"/>
      <c r="G61" s="54"/>
    </row>
    <row r="62" spans="1:7" ht="15.75">
      <c r="A62" s="54"/>
      <c r="B62" s="54"/>
      <c r="C62" s="54"/>
      <c r="D62" s="54"/>
      <c r="E62" s="54"/>
      <c r="F62" s="54"/>
      <c r="G62" s="54"/>
    </row>
    <row r="63" spans="1:7" ht="15.75">
      <c r="A63" s="54"/>
      <c r="B63" s="54"/>
      <c r="C63" s="54"/>
      <c r="D63" s="54"/>
      <c r="E63" s="54"/>
      <c r="F63" s="54"/>
      <c r="G63" s="54"/>
    </row>
    <row r="64" spans="1:7" ht="15.75">
      <c r="A64" s="54"/>
      <c r="B64" s="54"/>
      <c r="C64" s="54"/>
      <c r="D64" s="54"/>
      <c r="E64" s="54"/>
      <c r="F64" s="54"/>
      <c r="G64" s="54"/>
    </row>
    <row r="65" spans="1:7" ht="15.75">
      <c r="A65" s="54"/>
      <c r="B65" s="54"/>
      <c r="C65" s="54"/>
      <c r="D65" s="54"/>
      <c r="E65" s="54"/>
      <c r="F65" s="54"/>
      <c r="G65" s="54"/>
    </row>
    <row r="66" spans="1:7" ht="15.75">
      <c r="A66" s="54"/>
      <c r="B66" s="54"/>
      <c r="C66" s="54"/>
      <c r="D66" s="54"/>
      <c r="E66" s="54"/>
      <c r="F66" s="54"/>
      <c r="G66" s="54"/>
    </row>
    <row r="67" spans="1:7" ht="15.75">
      <c r="A67" s="54"/>
      <c r="B67" s="54"/>
      <c r="C67" s="54"/>
      <c r="D67" s="54"/>
      <c r="E67" s="54"/>
      <c r="F67" s="54"/>
      <c r="G67" s="54"/>
    </row>
    <row r="68" spans="1:7" ht="15.75">
      <c r="A68" s="54"/>
      <c r="B68" s="54"/>
      <c r="C68" s="54"/>
      <c r="D68" s="54"/>
      <c r="E68" s="54"/>
      <c r="F68" s="54"/>
      <c r="G68" s="54"/>
    </row>
    <row r="69" spans="1:7" ht="15.75">
      <c r="A69" s="54"/>
      <c r="B69" s="54"/>
      <c r="C69" s="54"/>
      <c r="D69" s="54"/>
      <c r="E69" s="54"/>
      <c r="F69" s="54"/>
      <c r="G69" s="54"/>
    </row>
    <row r="70" spans="1:7" ht="15.75">
      <c r="A70" s="54"/>
      <c r="B70" s="54"/>
      <c r="C70" s="54"/>
      <c r="D70" s="54"/>
      <c r="E70" s="54"/>
      <c r="F70" s="54"/>
      <c r="G70" s="54"/>
    </row>
    <row r="71" spans="1:7" ht="15.75">
      <c r="A71" s="54"/>
      <c r="B71" s="54"/>
      <c r="C71" s="54"/>
      <c r="D71" s="54"/>
      <c r="E71" s="54"/>
      <c r="F71" s="54"/>
      <c r="G71" s="54"/>
    </row>
    <row r="72" spans="1:7" ht="15.75">
      <c r="A72" s="54"/>
      <c r="B72" s="54"/>
      <c r="C72" s="54"/>
      <c r="D72" s="54"/>
      <c r="E72" s="54"/>
      <c r="F72" s="54"/>
      <c r="G72" s="54"/>
    </row>
    <row r="73" spans="1:7" ht="15.75">
      <c r="A73" s="54"/>
      <c r="B73" s="54"/>
      <c r="C73" s="54"/>
      <c r="D73" s="54"/>
      <c r="E73" s="54"/>
      <c r="F73" s="54"/>
      <c r="G73" s="54"/>
    </row>
    <row r="74" spans="1:7" ht="15.75">
      <c r="A74" s="54"/>
      <c r="B74" s="54"/>
      <c r="C74" s="54"/>
      <c r="D74" s="54"/>
      <c r="E74" s="54"/>
      <c r="F74" s="54"/>
      <c r="G74" s="54"/>
    </row>
    <row r="75" spans="1:7" ht="15.75">
      <c r="A75" s="54"/>
      <c r="B75" s="54"/>
      <c r="C75" s="54"/>
      <c r="D75" s="54"/>
      <c r="E75" s="54"/>
      <c r="F75" s="54"/>
      <c r="G75" s="54"/>
    </row>
    <row r="76" spans="1:7" ht="15.75">
      <c r="A76" s="54"/>
      <c r="B76" s="54"/>
      <c r="C76" s="54"/>
      <c r="D76" s="54"/>
      <c r="E76" s="54"/>
      <c r="F76" s="54"/>
      <c r="G76" s="54"/>
    </row>
    <row r="77" spans="1:7" ht="15.75">
      <c r="A77" s="54"/>
      <c r="B77" s="54"/>
      <c r="C77" s="54"/>
      <c r="D77" s="54"/>
      <c r="E77" s="54"/>
      <c r="F77" s="54"/>
      <c r="G77" s="54"/>
    </row>
    <row r="78" spans="1:7" ht="15.75">
      <c r="A78" s="54"/>
      <c r="B78" s="54"/>
      <c r="C78" s="54"/>
      <c r="D78" s="54"/>
      <c r="E78" s="54"/>
      <c r="F78" s="54"/>
      <c r="G78" s="54"/>
    </row>
    <row r="79" spans="1:7" ht="15.75">
      <c r="A79" s="54"/>
      <c r="B79" s="54"/>
      <c r="C79" s="54"/>
      <c r="D79" s="54"/>
      <c r="E79" s="54"/>
      <c r="F79" s="54"/>
      <c r="G79" s="54"/>
    </row>
  </sheetData>
  <sheetProtection/>
  <mergeCells count="26">
    <mergeCell ref="D12:D15"/>
    <mergeCell ref="F12:F15"/>
    <mergeCell ref="E12:E15"/>
    <mergeCell ref="G16:G18"/>
    <mergeCell ref="E16:E18"/>
    <mergeCell ref="G12:G15"/>
    <mergeCell ref="D16:D18"/>
    <mergeCell ref="F16:F18"/>
    <mergeCell ref="E5:E7"/>
    <mergeCell ref="A5:A7"/>
    <mergeCell ref="C5:C7"/>
    <mergeCell ref="D5:D7"/>
    <mergeCell ref="A1:G1"/>
    <mergeCell ref="A2:G2"/>
    <mergeCell ref="B8:B11"/>
    <mergeCell ref="C8:C11"/>
    <mergeCell ref="D8:D11"/>
    <mergeCell ref="F8:F11"/>
    <mergeCell ref="G8:G11"/>
    <mergeCell ref="F5:F7"/>
    <mergeCell ref="E8:E11"/>
    <mergeCell ref="G5:G7"/>
    <mergeCell ref="A16:A18"/>
    <mergeCell ref="C16:C18"/>
    <mergeCell ref="A12:A15"/>
    <mergeCell ref="C12:C15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bestFit="1" customWidth="1"/>
    <col min="2" max="2" width="6.421875" style="1" bestFit="1" customWidth="1"/>
    <col min="3" max="3" width="32.28125" style="2" bestFit="1" customWidth="1"/>
    <col min="4" max="4" width="13.00390625" style="5" bestFit="1" customWidth="1"/>
    <col min="5" max="5" width="13.28125" style="5" customWidth="1"/>
    <col min="6" max="6" width="5.421875" style="1" bestFit="1" customWidth="1"/>
    <col min="7" max="7" width="32.140625" style="1" bestFit="1" customWidth="1"/>
    <col min="8" max="8" width="37.421875" style="1" bestFit="1" customWidth="1"/>
    <col min="9" max="16384" width="9.140625" style="1" customWidth="1"/>
  </cols>
  <sheetData>
    <row r="1" spans="1:8" ht="18.75">
      <c r="A1" s="1" t="s">
        <v>530</v>
      </c>
      <c r="B1" s="5">
        <v>2017</v>
      </c>
      <c r="C1" s="3" t="s">
        <v>535</v>
      </c>
      <c r="D1" s="6">
        <v>42736</v>
      </c>
      <c r="E1" s="5" t="s">
        <v>570</v>
      </c>
      <c r="F1" s="1" t="s">
        <v>713</v>
      </c>
      <c r="G1" s="1" t="s">
        <v>716</v>
      </c>
      <c r="H1" s="1" t="s">
        <v>315</v>
      </c>
    </row>
    <row r="2" spans="1:8" ht="18.75">
      <c r="A2" s="1" t="s">
        <v>531</v>
      </c>
      <c r="B2" s="5">
        <v>2018</v>
      </c>
      <c r="C2" s="3" t="s">
        <v>536</v>
      </c>
      <c r="D2" s="6">
        <v>42826</v>
      </c>
      <c r="E2" s="5" t="s">
        <v>674</v>
      </c>
      <c r="F2" s="1" t="s">
        <v>714</v>
      </c>
      <c r="G2" s="1" t="s">
        <v>715</v>
      </c>
      <c r="H2" s="1" t="s">
        <v>316</v>
      </c>
    </row>
    <row r="3" spans="1:8" ht="18.75">
      <c r="A3" s="1" t="s">
        <v>529</v>
      </c>
      <c r="B3" s="5">
        <v>2019</v>
      </c>
      <c r="C3" s="3" t="s">
        <v>537</v>
      </c>
      <c r="D3" s="6">
        <v>42917</v>
      </c>
      <c r="E3" s="5" t="s">
        <v>677</v>
      </c>
      <c r="G3" s="1" t="s">
        <v>120</v>
      </c>
      <c r="H3" s="1" t="s">
        <v>317</v>
      </c>
    </row>
    <row r="4" spans="1:8" ht="18.75">
      <c r="A4" s="1" t="s">
        <v>532</v>
      </c>
      <c r="B4" s="5">
        <v>2020</v>
      </c>
      <c r="C4" s="3" t="s">
        <v>538</v>
      </c>
      <c r="D4" s="6">
        <v>43009</v>
      </c>
      <c r="E4" s="5" t="s">
        <v>678</v>
      </c>
      <c r="H4" s="1" t="s">
        <v>318</v>
      </c>
    </row>
    <row r="5" spans="2:8" ht="18.75">
      <c r="B5" s="5">
        <v>2021</v>
      </c>
      <c r="C5" s="4" t="s">
        <v>539</v>
      </c>
      <c r="D5" s="6">
        <v>43101</v>
      </c>
      <c r="E5" s="5" t="s">
        <v>679</v>
      </c>
      <c r="H5" s="1" t="s">
        <v>319</v>
      </c>
    </row>
    <row r="6" spans="2:8" ht="18.75">
      <c r="B6" s="5">
        <v>2022</v>
      </c>
      <c r="C6" s="3" t="s">
        <v>540</v>
      </c>
      <c r="D6" s="6">
        <v>43191</v>
      </c>
      <c r="E6" s="5" t="s">
        <v>680</v>
      </c>
      <c r="H6" s="1" t="s">
        <v>320</v>
      </c>
    </row>
    <row r="7" spans="2:8" ht="18.75">
      <c r="B7" s="5">
        <v>2023</v>
      </c>
      <c r="C7" s="3" t="s">
        <v>541</v>
      </c>
      <c r="D7" s="6">
        <v>43282</v>
      </c>
      <c r="E7" s="5" t="s">
        <v>681</v>
      </c>
      <c r="H7" s="1" t="s">
        <v>321</v>
      </c>
    </row>
    <row r="8" spans="2:8" ht="18.75">
      <c r="B8" s="5">
        <v>2024</v>
      </c>
      <c r="C8" s="3" t="s">
        <v>542</v>
      </c>
      <c r="D8" s="6">
        <v>43374</v>
      </c>
      <c r="E8" s="5" t="s">
        <v>682</v>
      </c>
      <c r="H8" s="1" t="s">
        <v>322</v>
      </c>
    </row>
    <row r="9" spans="2:8" ht="18.75">
      <c r="B9" s="5">
        <v>2025</v>
      </c>
      <c r="C9" s="3" t="s">
        <v>543</v>
      </c>
      <c r="D9" s="6">
        <v>43466</v>
      </c>
      <c r="E9" s="5" t="s">
        <v>683</v>
      </c>
      <c r="H9" s="1" t="s">
        <v>323</v>
      </c>
    </row>
    <row r="10" spans="2:8" ht="18.75">
      <c r="B10" s="5">
        <v>2026</v>
      </c>
      <c r="C10" s="3" t="s">
        <v>544</v>
      </c>
      <c r="D10" s="6">
        <v>43556</v>
      </c>
      <c r="E10" s="5" t="s">
        <v>684</v>
      </c>
      <c r="H10" s="1" t="s">
        <v>324</v>
      </c>
    </row>
    <row r="11" spans="2:8" ht="18.75">
      <c r="B11" s="5">
        <v>2027</v>
      </c>
      <c r="C11" s="3" t="s">
        <v>545</v>
      </c>
      <c r="D11" s="6">
        <v>43647</v>
      </c>
      <c r="E11" s="5" t="s">
        <v>685</v>
      </c>
      <c r="H11" s="1" t="s">
        <v>325</v>
      </c>
    </row>
    <row r="12" spans="2:8" ht="18.75">
      <c r="B12" s="5">
        <v>2028</v>
      </c>
      <c r="C12" s="3" t="s">
        <v>546</v>
      </c>
      <c r="D12" s="6">
        <v>43739</v>
      </c>
      <c r="E12" s="5" t="s">
        <v>686</v>
      </c>
      <c r="H12" s="1" t="s">
        <v>326</v>
      </c>
    </row>
    <row r="13" spans="2:8" ht="18.75">
      <c r="B13" s="5">
        <v>2029</v>
      </c>
      <c r="C13" s="3" t="s">
        <v>547</v>
      </c>
      <c r="D13" s="6">
        <v>43831</v>
      </c>
      <c r="E13" s="5" t="s">
        <v>687</v>
      </c>
      <c r="H13" s="1" t="s">
        <v>327</v>
      </c>
    </row>
    <row r="14" spans="2:8" ht="18.75">
      <c r="B14" s="5">
        <v>2030</v>
      </c>
      <c r="C14" s="3" t="s">
        <v>548</v>
      </c>
      <c r="D14" s="6">
        <v>43922</v>
      </c>
      <c r="E14" s="5" t="s">
        <v>688</v>
      </c>
      <c r="H14" s="1" t="s">
        <v>328</v>
      </c>
    </row>
    <row r="15" spans="3:8" ht="18.75">
      <c r="C15" s="4" t="s">
        <v>549</v>
      </c>
      <c r="D15" s="6">
        <v>44013</v>
      </c>
      <c r="H15" s="1" t="s">
        <v>329</v>
      </c>
    </row>
    <row r="16" spans="3:8" ht="18.75">
      <c r="C16" s="3" t="s">
        <v>550</v>
      </c>
      <c r="D16" s="6">
        <v>44105</v>
      </c>
      <c r="H16" s="1" t="s">
        <v>330</v>
      </c>
    </row>
    <row r="17" spans="3:8" ht="18.75">
      <c r="C17" s="3" t="s">
        <v>551</v>
      </c>
      <c r="D17" s="6">
        <v>44197</v>
      </c>
      <c r="H17" s="1" t="s">
        <v>331</v>
      </c>
    </row>
    <row r="18" spans="3:8" ht="18.75">
      <c r="C18" s="3" t="s">
        <v>552</v>
      </c>
      <c r="D18" s="6">
        <v>44287</v>
      </c>
      <c r="H18" s="1" t="s">
        <v>332</v>
      </c>
    </row>
    <row r="19" spans="3:8" ht="18.75">
      <c r="C19" s="3" t="s">
        <v>553</v>
      </c>
      <c r="D19" s="6">
        <v>44378</v>
      </c>
      <c r="H19" s="1" t="s">
        <v>333</v>
      </c>
    </row>
    <row r="20" spans="3:8" ht="18.75">
      <c r="C20" s="3" t="s">
        <v>554</v>
      </c>
      <c r="D20" s="6">
        <v>44470</v>
      </c>
      <c r="H20" s="1" t="s">
        <v>334</v>
      </c>
    </row>
    <row r="21" spans="3:8" ht="18.75">
      <c r="C21" s="3" t="s">
        <v>555</v>
      </c>
      <c r="D21" s="6">
        <v>44562</v>
      </c>
      <c r="H21" s="1" t="s">
        <v>335</v>
      </c>
    </row>
    <row r="22" spans="3:8" ht="18.75">
      <c r="C22" s="3" t="s">
        <v>556</v>
      </c>
      <c r="D22" s="6">
        <v>44652</v>
      </c>
      <c r="H22" s="1" t="s">
        <v>336</v>
      </c>
    </row>
    <row r="23" spans="4:8" ht="18.75">
      <c r="D23" s="6">
        <v>44743</v>
      </c>
      <c r="H23" s="1" t="s">
        <v>337</v>
      </c>
    </row>
    <row r="24" spans="3:8" ht="18.75">
      <c r="C24" s="3"/>
      <c r="D24" s="6">
        <v>44835</v>
      </c>
      <c r="H24" s="1" t="s">
        <v>338</v>
      </c>
    </row>
    <row r="25" spans="4:8" ht="18.75">
      <c r="D25" s="6">
        <v>44927</v>
      </c>
      <c r="H25" s="1" t="s">
        <v>339</v>
      </c>
    </row>
    <row r="26" spans="3:8" ht="18.75">
      <c r="C26" s="3"/>
      <c r="D26" s="6">
        <v>45017</v>
      </c>
      <c r="H26" s="1" t="s">
        <v>340</v>
      </c>
    </row>
    <row r="27" spans="4:8" ht="18.75">
      <c r="D27" s="6">
        <v>45108</v>
      </c>
      <c r="H27" s="1" t="s">
        <v>341</v>
      </c>
    </row>
    <row r="28" spans="3:8" ht="18.75">
      <c r="C28" s="3"/>
      <c r="D28" s="6">
        <v>45200</v>
      </c>
      <c r="H28" s="1" t="s">
        <v>342</v>
      </c>
    </row>
    <row r="29" spans="4:8" ht="18.75">
      <c r="D29" s="6">
        <v>45292</v>
      </c>
      <c r="H29" s="1" t="s">
        <v>343</v>
      </c>
    </row>
    <row r="30" spans="3:8" ht="18.75">
      <c r="C30" s="3"/>
      <c r="D30" s="6">
        <v>45383</v>
      </c>
      <c r="H30" s="1" t="s">
        <v>344</v>
      </c>
    </row>
    <row r="31" spans="4:8" ht="18.75">
      <c r="D31" s="6">
        <v>45474</v>
      </c>
      <c r="H31" s="1" t="s">
        <v>345</v>
      </c>
    </row>
    <row r="32" spans="3:8" ht="18.75">
      <c r="C32" s="3"/>
      <c r="D32" s="6">
        <v>45566</v>
      </c>
      <c r="H32" s="1" t="s">
        <v>346</v>
      </c>
    </row>
    <row r="33" spans="4:8" ht="18.75">
      <c r="D33" s="6">
        <v>45658</v>
      </c>
      <c r="H33" s="1" t="s">
        <v>347</v>
      </c>
    </row>
    <row r="34" spans="4:8" ht="18.75">
      <c r="D34" s="6">
        <v>45748</v>
      </c>
      <c r="H34" s="1" t="s">
        <v>348</v>
      </c>
    </row>
    <row r="35" spans="4:8" ht="18.75">
      <c r="D35" s="6">
        <v>45839</v>
      </c>
      <c r="H35" s="1" t="s">
        <v>349</v>
      </c>
    </row>
    <row r="36" spans="4:8" ht="18.75">
      <c r="D36" s="6">
        <v>45931</v>
      </c>
      <c r="H36" s="1" t="s">
        <v>350</v>
      </c>
    </row>
    <row r="37" spans="4:8" ht="18.75">
      <c r="D37" s="6">
        <v>46023</v>
      </c>
      <c r="H37" s="1" t="s">
        <v>351</v>
      </c>
    </row>
    <row r="38" spans="4:8" ht="18.75">
      <c r="D38" s="6">
        <v>46113</v>
      </c>
      <c r="H38" s="1" t="s">
        <v>352</v>
      </c>
    </row>
    <row r="39" spans="4:8" ht="18.75">
      <c r="D39" s="6">
        <v>46204</v>
      </c>
      <c r="H39" s="1" t="s">
        <v>353</v>
      </c>
    </row>
    <row r="40" spans="4:8" ht="18.75">
      <c r="D40" s="6">
        <v>46296</v>
      </c>
      <c r="H40" s="1" t="s">
        <v>354</v>
      </c>
    </row>
    <row r="41" spans="4:8" ht="18.75">
      <c r="D41" s="6">
        <v>46388</v>
      </c>
      <c r="H41" s="1" t="s">
        <v>355</v>
      </c>
    </row>
    <row r="42" spans="4:8" ht="18.75">
      <c r="D42" s="6">
        <v>46478</v>
      </c>
      <c r="H42" s="1" t="s">
        <v>356</v>
      </c>
    </row>
    <row r="43" spans="4:8" ht="18.75">
      <c r="D43" s="6">
        <v>46569</v>
      </c>
      <c r="H43" s="1" t="s">
        <v>357</v>
      </c>
    </row>
    <row r="44" spans="4:8" ht="18.75">
      <c r="D44" s="6">
        <v>46661</v>
      </c>
      <c r="H44" s="1" t="s">
        <v>358</v>
      </c>
    </row>
    <row r="45" spans="3:8" ht="18.75">
      <c r="C45" s="3"/>
      <c r="D45" s="6">
        <v>46753</v>
      </c>
      <c r="H45" s="1" t="s">
        <v>359</v>
      </c>
    </row>
    <row r="46" spans="4:8" ht="18.75">
      <c r="D46" s="6">
        <v>46844</v>
      </c>
      <c r="H46" s="1" t="s">
        <v>360</v>
      </c>
    </row>
    <row r="47" spans="4:8" ht="18.75">
      <c r="D47" s="6">
        <v>46935</v>
      </c>
      <c r="H47" s="1" t="s">
        <v>361</v>
      </c>
    </row>
    <row r="48" spans="4:8" ht="18.75">
      <c r="D48" s="6">
        <v>47027</v>
      </c>
      <c r="H48" s="1" t="s">
        <v>362</v>
      </c>
    </row>
    <row r="49" spans="4:8" ht="18.75">
      <c r="D49" s="6">
        <v>47119</v>
      </c>
      <c r="H49" s="1" t="s">
        <v>363</v>
      </c>
    </row>
    <row r="50" ht="18.75">
      <c r="D50" s="6">
        <v>47209</v>
      </c>
    </row>
    <row r="51" ht="18.75">
      <c r="D51" s="6">
        <v>47300</v>
      </c>
    </row>
    <row r="52" ht="18.75">
      <c r="D52" s="6">
        <v>47392</v>
      </c>
    </row>
    <row r="53" ht="18.75">
      <c r="D53" s="6">
        <v>47484</v>
      </c>
    </row>
    <row r="54" ht="18.75">
      <c r="D54" s="6">
        <v>47574</v>
      </c>
    </row>
    <row r="55" ht="18.75">
      <c r="D55" s="6">
        <v>47665</v>
      </c>
    </row>
    <row r="56" ht="18.75">
      <c r="D56" s="6">
        <v>47757</v>
      </c>
    </row>
    <row r="57" ht="18.75">
      <c r="D57" s="6">
        <v>47849</v>
      </c>
    </row>
  </sheetData>
  <sheetProtection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2"/>
  <sheetViews>
    <sheetView tabSelected="1" view="pageBreakPreview" zoomScale="70" zoomScaleNormal="70" zoomScaleSheetLayoutView="70" zoomScalePageLayoutView="0" workbookViewId="0" topLeftCell="A1">
      <pane ySplit="6" topLeftCell="BM250" activePane="bottomLeft" state="frozen"/>
      <selection pane="topLeft" activeCell="A1" sqref="A1"/>
      <selection pane="bottomLeft" activeCell="D262" sqref="D262"/>
    </sheetView>
  </sheetViews>
  <sheetFormatPr defaultColWidth="9.140625" defaultRowHeight="15"/>
  <cols>
    <col min="1" max="1" width="5.7109375" style="83" customWidth="1"/>
    <col min="2" max="2" width="56.8515625" style="10" customWidth="1"/>
    <col min="3" max="3" width="44.140625" style="79" customWidth="1"/>
    <col min="4" max="4" width="58.57421875" style="79" customWidth="1"/>
    <col min="5" max="16384" width="9.140625" style="10" customWidth="1"/>
  </cols>
  <sheetData>
    <row r="1" spans="1:4" s="71" customFormat="1" ht="17.25">
      <c r="A1" s="251" t="s">
        <v>637</v>
      </c>
      <c r="B1" s="251"/>
      <c r="C1" s="251"/>
      <c r="D1" s="251"/>
    </row>
    <row r="2" spans="1:4" s="71" customFormat="1" ht="17.25">
      <c r="A2" s="251" t="s">
        <v>562</v>
      </c>
      <c r="B2" s="251"/>
      <c r="C2" s="251"/>
      <c r="D2" s="251"/>
    </row>
    <row r="4" spans="1:4" ht="15.75">
      <c r="A4" s="254" t="s">
        <v>557</v>
      </c>
      <c r="B4" s="267" t="s">
        <v>558</v>
      </c>
      <c r="C4" s="269" t="s">
        <v>453</v>
      </c>
      <c r="D4" s="100" t="s">
        <v>449</v>
      </c>
    </row>
    <row r="5" spans="1:4" ht="15.75">
      <c r="A5" s="255"/>
      <c r="B5" s="268"/>
      <c r="C5" s="270"/>
      <c r="D5" s="101" t="s">
        <v>327</v>
      </c>
    </row>
    <row r="6" spans="1:4" ht="15.75">
      <c r="A6" s="97" t="s">
        <v>651</v>
      </c>
      <c r="B6" s="72">
        <v>2</v>
      </c>
      <c r="C6" s="87">
        <v>3</v>
      </c>
      <c r="D6" s="87">
        <v>4</v>
      </c>
    </row>
    <row r="7" spans="1:4" ht="15.75">
      <c r="A7" s="73" t="s">
        <v>14</v>
      </c>
      <c r="B7" s="74"/>
      <c r="C7" s="88"/>
      <c r="D7" s="89"/>
    </row>
    <row r="8" spans="1:4" ht="80.25" customHeight="1">
      <c r="A8" s="280">
        <v>1</v>
      </c>
      <c r="B8" s="252" t="s">
        <v>295</v>
      </c>
      <c r="C8" s="95" t="s">
        <v>15</v>
      </c>
      <c r="D8" s="197" t="s">
        <v>483</v>
      </c>
    </row>
    <row r="9" spans="1:4" ht="94.5">
      <c r="A9" s="280"/>
      <c r="B9" s="252"/>
      <c r="C9" s="99" t="s">
        <v>16</v>
      </c>
      <c r="D9" s="198" t="s">
        <v>484</v>
      </c>
    </row>
    <row r="10" spans="1:4" ht="30" customHeight="1">
      <c r="A10" s="280"/>
      <c r="B10" s="252"/>
      <c r="C10" s="99" t="s">
        <v>692</v>
      </c>
      <c r="D10" s="35" t="s">
        <v>485</v>
      </c>
    </row>
    <row r="11" spans="1:4" ht="50.25" customHeight="1">
      <c r="A11" s="281"/>
      <c r="B11" s="253"/>
      <c r="C11" s="99" t="s">
        <v>693</v>
      </c>
      <c r="D11" s="35">
        <v>773</v>
      </c>
    </row>
    <row r="12" spans="1:4" ht="15.75">
      <c r="A12" s="279">
        <v>2</v>
      </c>
      <c r="B12" s="271" t="s">
        <v>17</v>
      </c>
      <c r="C12" s="99" t="s">
        <v>18</v>
      </c>
      <c r="D12" s="35" t="s">
        <v>486</v>
      </c>
    </row>
    <row r="13" spans="1:4" ht="31.5">
      <c r="A13" s="280"/>
      <c r="B13" s="272"/>
      <c r="C13" s="99" t="s">
        <v>19</v>
      </c>
      <c r="D13" s="198" t="s">
        <v>487</v>
      </c>
    </row>
    <row r="14" spans="1:4" ht="31.5">
      <c r="A14" s="280"/>
      <c r="B14" s="272"/>
      <c r="C14" s="99" t="s">
        <v>20</v>
      </c>
      <c r="D14" s="198" t="s">
        <v>488</v>
      </c>
    </row>
    <row r="15" spans="1:4" ht="15.75">
      <c r="A15" s="280"/>
      <c r="B15" s="272"/>
      <c r="C15" s="99" t="s">
        <v>21</v>
      </c>
      <c r="D15" s="35" t="s">
        <v>489</v>
      </c>
    </row>
    <row r="16" spans="1:4" ht="15.75">
      <c r="A16" s="280"/>
      <c r="B16" s="272"/>
      <c r="C16" s="99" t="s">
        <v>22</v>
      </c>
      <c r="D16" s="199" t="s">
        <v>490</v>
      </c>
    </row>
    <row r="17" spans="1:4" ht="99.75" customHeight="1">
      <c r="A17" s="280"/>
      <c r="B17" s="272"/>
      <c r="C17" s="99" t="s">
        <v>23</v>
      </c>
      <c r="D17" s="198" t="s">
        <v>491</v>
      </c>
    </row>
    <row r="18" spans="1:4" ht="15.75">
      <c r="A18" s="280"/>
      <c r="B18" s="272"/>
      <c r="C18" s="99" t="s">
        <v>692</v>
      </c>
      <c r="D18" s="35" t="s">
        <v>492</v>
      </c>
    </row>
    <row r="19" spans="1:4" ht="15.75">
      <c r="A19" s="281"/>
      <c r="B19" s="273"/>
      <c r="C19" s="99" t="s">
        <v>693</v>
      </c>
      <c r="D19" s="35" t="s">
        <v>493</v>
      </c>
    </row>
    <row r="20" spans="1:4" ht="31.5">
      <c r="A20" s="279">
        <v>3</v>
      </c>
      <c r="B20" s="271" t="s">
        <v>24</v>
      </c>
      <c r="C20" s="99" t="s">
        <v>25</v>
      </c>
      <c r="D20" s="198" t="s">
        <v>494</v>
      </c>
    </row>
    <row r="21" spans="1:4" ht="96.75" customHeight="1">
      <c r="A21" s="280"/>
      <c r="B21" s="272"/>
      <c r="C21" s="99" t="s">
        <v>23</v>
      </c>
      <c r="D21" s="198" t="s">
        <v>495</v>
      </c>
    </row>
    <row r="22" spans="1:4" ht="15.75">
      <c r="A22" s="280"/>
      <c r="B22" s="272"/>
      <c r="C22" s="99" t="s">
        <v>692</v>
      </c>
      <c r="D22" s="35" t="s">
        <v>492</v>
      </c>
    </row>
    <row r="23" spans="1:4" ht="15.75">
      <c r="A23" s="280"/>
      <c r="B23" s="272"/>
      <c r="C23" s="99" t="s">
        <v>693</v>
      </c>
      <c r="D23" s="35" t="s">
        <v>493</v>
      </c>
    </row>
    <row r="24" spans="1:4" ht="15.75">
      <c r="A24" s="280"/>
      <c r="B24" s="272"/>
      <c r="C24" s="99" t="s">
        <v>26</v>
      </c>
      <c r="D24" s="35" t="s">
        <v>496</v>
      </c>
    </row>
    <row r="25" spans="1:4" ht="15.75">
      <c r="A25" s="280"/>
      <c r="B25" s="272"/>
      <c r="C25" s="99" t="s">
        <v>19</v>
      </c>
      <c r="D25" s="35" t="s">
        <v>499</v>
      </c>
    </row>
    <row r="26" spans="1:4" ht="15.75">
      <c r="A26" s="280"/>
      <c r="B26" s="272"/>
      <c r="C26" s="99" t="s">
        <v>21</v>
      </c>
      <c r="D26" s="35" t="s">
        <v>497</v>
      </c>
    </row>
    <row r="27" spans="1:4" ht="15.75">
      <c r="A27" s="281"/>
      <c r="B27" s="273"/>
      <c r="C27" s="99" t="s">
        <v>22</v>
      </c>
      <c r="D27" s="199" t="s">
        <v>498</v>
      </c>
    </row>
    <row r="28" spans="1:4" ht="99.75" customHeight="1">
      <c r="A28" s="279">
        <v>4</v>
      </c>
      <c r="B28" s="271" t="s">
        <v>27</v>
      </c>
      <c r="C28" s="99" t="s">
        <v>28</v>
      </c>
      <c r="D28" s="198" t="s">
        <v>491</v>
      </c>
    </row>
    <row r="29" spans="1:4" ht="15.75">
      <c r="A29" s="280"/>
      <c r="B29" s="272"/>
      <c r="C29" s="99" t="s">
        <v>692</v>
      </c>
      <c r="D29" s="35" t="s">
        <v>492</v>
      </c>
    </row>
    <row r="30" spans="1:4" ht="15.75">
      <c r="A30" s="280"/>
      <c r="B30" s="272"/>
      <c r="C30" s="99" t="s">
        <v>693</v>
      </c>
      <c r="D30" s="35" t="s">
        <v>493</v>
      </c>
    </row>
    <row r="31" spans="1:4" ht="47.25">
      <c r="A31" s="280"/>
      <c r="B31" s="272"/>
      <c r="C31" s="99" t="s">
        <v>29</v>
      </c>
      <c r="D31" s="35" t="s">
        <v>500</v>
      </c>
    </row>
    <row r="32" spans="1:4" ht="15.75">
      <c r="A32" s="280"/>
      <c r="B32" s="272"/>
      <c r="C32" s="99" t="s">
        <v>692</v>
      </c>
      <c r="D32" s="35" t="s">
        <v>500</v>
      </c>
    </row>
    <row r="33" spans="1:4" ht="15.75">
      <c r="A33" s="281"/>
      <c r="B33" s="273"/>
      <c r="C33" s="99" t="s">
        <v>693</v>
      </c>
      <c r="D33" s="35" t="s">
        <v>500</v>
      </c>
    </row>
    <row r="34" spans="1:4" ht="148.5" customHeight="1">
      <c r="A34" s="279">
        <v>5</v>
      </c>
      <c r="B34" s="271" t="s">
        <v>296</v>
      </c>
      <c r="C34" s="99" t="s">
        <v>30</v>
      </c>
      <c r="D34" s="198" t="s">
        <v>504</v>
      </c>
    </row>
    <row r="35" spans="1:4" ht="15.75">
      <c r="A35" s="280"/>
      <c r="B35" s="272"/>
      <c r="C35" s="99" t="s">
        <v>692</v>
      </c>
      <c r="D35" s="35" t="s">
        <v>501</v>
      </c>
    </row>
    <row r="36" spans="1:4" ht="15.75">
      <c r="A36" s="280"/>
      <c r="B36" s="272"/>
      <c r="C36" s="99" t="s">
        <v>693</v>
      </c>
      <c r="D36" s="35" t="s">
        <v>502</v>
      </c>
    </row>
    <row r="37" spans="1:4" ht="211.5" customHeight="1">
      <c r="A37" s="280"/>
      <c r="B37" s="272"/>
      <c r="C37" s="198" t="s">
        <v>189</v>
      </c>
      <c r="D37" s="198" t="s">
        <v>503</v>
      </c>
    </row>
    <row r="38" spans="1:4" ht="94.5">
      <c r="A38" s="280"/>
      <c r="B38" s="272"/>
      <c r="C38" s="198" t="s">
        <v>458</v>
      </c>
      <c r="D38" s="247" t="s">
        <v>505</v>
      </c>
    </row>
    <row r="39" spans="1:4" ht="94.5">
      <c r="A39" s="280"/>
      <c r="B39" s="272"/>
      <c r="C39" s="198" t="s">
        <v>459</v>
      </c>
      <c r="D39" s="247" t="s">
        <v>505</v>
      </c>
    </row>
    <row r="40" spans="1:4" ht="110.25">
      <c r="A40" s="280"/>
      <c r="B40" s="272"/>
      <c r="C40" s="198" t="s">
        <v>190</v>
      </c>
      <c r="D40" s="198" t="s">
        <v>506</v>
      </c>
    </row>
    <row r="41" spans="1:4" ht="31.5">
      <c r="A41" s="280"/>
      <c r="B41" s="272"/>
      <c r="C41" s="198" t="s">
        <v>456</v>
      </c>
      <c r="D41" s="248">
        <v>8</v>
      </c>
    </row>
    <row r="42" spans="1:4" ht="35.25" customHeight="1">
      <c r="A42" s="281"/>
      <c r="B42" s="273"/>
      <c r="C42" s="198" t="s">
        <v>457</v>
      </c>
      <c r="D42" s="249">
        <v>8</v>
      </c>
    </row>
    <row r="43" spans="1:4" ht="78.75">
      <c r="A43" s="279" t="s">
        <v>192</v>
      </c>
      <c r="B43" s="271" t="s">
        <v>193</v>
      </c>
      <c r="C43" s="198" t="s">
        <v>30</v>
      </c>
      <c r="D43" s="198" t="s">
        <v>507</v>
      </c>
    </row>
    <row r="44" spans="1:4" ht="15.75">
      <c r="A44" s="280"/>
      <c r="B44" s="272"/>
      <c r="C44" s="99" t="s">
        <v>692</v>
      </c>
      <c r="D44" s="35" t="s">
        <v>508</v>
      </c>
    </row>
    <row r="45" spans="1:4" ht="15.75">
      <c r="A45" s="280"/>
      <c r="B45" s="272"/>
      <c r="C45" s="99" t="s">
        <v>693</v>
      </c>
      <c r="D45" s="35">
        <v>1048</v>
      </c>
    </row>
    <row r="46" spans="1:4" ht="47.25">
      <c r="A46" s="280"/>
      <c r="B46" s="272"/>
      <c r="C46" s="198" t="s">
        <v>194</v>
      </c>
      <c r="D46" s="198" t="s">
        <v>509</v>
      </c>
    </row>
    <row r="47" spans="1:4" ht="110.25">
      <c r="A47" s="280"/>
      <c r="B47" s="272"/>
      <c r="C47" s="198" t="s">
        <v>195</v>
      </c>
      <c r="D47" s="198" t="s">
        <v>510</v>
      </c>
    </row>
    <row r="48" spans="1:4" ht="103.5" customHeight="1">
      <c r="A48" s="281"/>
      <c r="B48" s="273"/>
      <c r="C48" s="260" t="s">
        <v>474</v>
      </c>
      <c r="D48" s="250">
        <v>6.249</v>
      </c>
    </row>
    <row r="49" spans="1:4" ht="118.5" customHeight="1">
      <c r="A49" s="94"/>
      <c r="B49" s="95"/>
      <c r="C49" s="261" t="s">
        <v>473</v>
      </c>
      <c r="D49" s="250">
        <v>2.2664</v>
      </c>
    </row>
    <row r="50" spans="1:4" ht="54" customHeight="1">
      <c r="A50" s="94"/>
      <c r="B50" s="95"/>
      <c r="C50" s="261" t="s">
        <v>471</v>
      </c>
      <c r="D50" s="250">
        <v>3.9826</v>
      </c>
    </row>
    <row r="51" spans="1:4" ht="51" customHeight="1">
      <c r="A51" s="94"/>
      <c r="B51" s="95"/>
      <c r="C51" s="261" t="s">
        <v>472</v>
      </c>
      <c r="D51" s="249">
        <v>21</v>
      </c>
    </row>
    <row r="52" spans="1:4" ht="81.75">
      <c r="A52" s="98">
        <v>6</v>
      </c>
      <c r="B52" s="198" t="s">
        <v>68</v>
      </c>
      <c r="C52" s="99"/>
      <c r="D52" s="99"/>
    </row>
    <row r="53" spans="1:4" ht="63">
      <c r="A53" s="279" t="s">
        <v>614</v>
      </c>
      <c r="B53" s="271" t="s">
        <v>575</v>
      </c>
      <c r="C53" s="99" t="s">
        <v>31</v>
      </c>
      <c r="D53" s="198" t="s">
        <v>511</v>
      </c>
    </row>
    <row r="54" spans="1:4" ht="15.75">
      <c r="A54" s="280"/>
      <c r="B54" s="272"/>
      <c r="C54" s="99" t="s">
        <v>692</v>
      </c>
      <c r="D54" s="35" t="s">
        <v>512</v>
      </c>
    </row>
    <row r="55" spans="1:4" ht="15.75">
      <c r="A55" s="280"/>
      <c r="B55" s="272"/>
      <c r="C55" s="99" t="s">
        <v>693</v>
      </c>
      <c r="D55" s="35">
        <v>889</v>
      </c>
    </row>
    <row r="56" spans="1:4" ht="66" customHeight="1">
      <c r="A56" s="280"/>
      <c r="B56" s="272"/>
      <c r="C56" s="198" t="s">
        <v>32</v>
      </c>
      <c r="D56" s="198" t="s">
        <v>514</v>
      </c>
    </row>
    <row r="57" spans="1:4" ht="15.75">
      <c r="A57" s="280"/>
      <c r="B57" s="272"/>
      <c r="C57" s="99" t="s">
        <v>692</v>
      </c>
      <c r="D57" s="35" t="s">
        <v>515</v>
      </c>
    </row>
    <row r="58" spans="1:4" ht="15.75">
      <c r="A58" s="280"/>
      <c r="B58" s="272"/>
      <c r="C58" s="99" t="s">
        <v>693</v>
      </c>
      <c r="D58" s="35">
        <v>1072</v>
      </c>
    </row>
    <row r="59" spans="1:4" ht="63">
      <c r="A59" s="280"/>
      <c r="B59" s="272"/>
      <c r="C59" s="198" t="s">
        <v>268</v>
      </c>
      <c r="D59" s="198" t="s">
        <v>513</v>
      </c>
    </row>
    <row r="60" spans="1:4" ht="141.75">
      <c r="A60" s="281"/>
      <c r="B60" s="273"/>
      <c r="C60" s="260" t="s">
        <v>436</v>
      </c>
      <c r="D60" s="250">
        <v>0.405</v>
      </c>
    </row>
    <row r="61" spans="1:4" ht="63">
      <c r="A61" s="279" t="s">
        <v>615</v>
      </c>
      <c r="B61" s="271" t="s">
        <v>695</v>
      </c>
      <c r="C61" s="198" t="s">
        <v>31</v>
      </c>
      <c r="D61" s="198" t="s">
        <v>516</v>
      </c>
    </row>
    <row r="62" spans="1:4" ht="15.75">
      <c r="A62" s="280"/>
      <c r="B62" s="272"/>
      <c r="C62" s="99" t="s">
        <v>692</v>
      </c>
      <c r="D62" s="200" t="s">
        <v>517</v>
      </c>
    </row>
    <row r="63" spans="1:4" ht="15.75">
      <c r="A63" s="280"/>
      <c r="B63" s="272"/>
      <c r="C63" s="99" t="s">
        <v>693</v>
      </c>
      <c r="D63" s="200">
        <v>1003</v>
      </c>
    </row>
    <row r="64" spans="1:4" ht="63">
      <c r="A64" s="280"/>
      <c r="B64" s="272"/>
      <c r="C64" s="198" t="s">
        <v>32</v>
      </c>
      <c r="D64" s="198" t="s">
        <v>518</v>
      </c>
    </row>
    <row r="65" spans="1:4" ht="15.75">
      <c r="A65" s="280"/>
      <c r="B65" s="272"/>
      <c r="C65" s="99" t="s">
        <v>692</v>
      </c>
      <c r="D65" s="45" t="s">
        <v>520</v>
      </c>
    </row>
    <row r="66" spans="1:4" ht="15.75">
      <c r="A66" s="280"/>
      <c r="B66" s="272"/>
      <c r="C66" s="99" t="s">
        <v>693</v>
      </c>
      <c r="D66" s="45">
        <v>1057</v>
      </c>
    </row>
    <row r="67" spans="1:4" ht="63">
      <c r="A67" s="280"/>
      <c r="B67" s="272"/>
      <c r="C67" s="198" t="s">
        <v>268</v>
      </c>
      <c r="D67" s="198" t="s">
        <v>519</v>
      </c>
    </row>
    <row r="68" spans="1:4" ht="141.75">
      <c r="A68" s="281"/>
      <c r="B68" s="273"/>
      <c r="C68" s="260" t="s">
        <v>437</v>
      </c>
      <c r="D68" s="250">
        <v>3.186655</v>
      </c>
    </row>
    <row r="69" spans="1:4" ht="63">
      <c r="A69" s="279" t="s">
        <v>616</v>
      </c>
      <c r="B69" s="271" t="s">
        <v>576</v>
      </c>
      <c r="C69" s="198" t="s">
        <v>31</v>
      </c>
      <c r="D69" s="198" t="s">
        <v>521</v>
      </c>
    </row>
    <row r="70" spans="1:4" ht="15.75">
      <c r="A70" s="280"/>
      <c r="B70" s="272"/>
      <c r="C70" s="99" t="s">
        <v>692</v>
      </c>
      <c r="D70" s="35" t="s">
        <v>508</v>
      </c>
    </row>
    <row r="71" spans="1:4" ht="15.75">
      <c r="A71" s="280"/>
      <c r="B71" s="272"/>
      <c r="C71" s="99" t="s">
        <v>693</v>
      </c>
      <c r="D71" s="35">
        <v>1046</v>
      </c>
    </row>
    <row r="72" spans="1:4" ht="65.25" customHeight="1">
      <c r="A72" s="280"/>
      <c r="B72" s="272"/>
      <c r="C72" s="99" t="s">
        <v>32</v>
      </c>
      <c r="D72" s="198" t="s">
        <v>523</v>
      </c>
    </row>
    <row r="73" spans="1:4" ht="15.75">
      <c r="A73" s="280"/>
      <c r="B73" s="272"/>
      <c r="C73" s="99" t="s">
        <v>692</v>
      </c>
      <c r="D73" s="35" t="s">
        <v>520</v>
      </c>
    </row>
    <row r="74" spans="1:4" ht="15.75">
      <c r="A74" s="280"/>
      <c r="B74" s="272"/>
      <c r="C74" s="99" t="s">
        <v>693</v>
      </c>
      <c r="D74" s="35">
        <v>1054</v>
      </c>
    </row>
    <row r="75" spans="1:4" ht="84" customHeight="1">
      <c r="A75" s="280"/>
      <c r="B75" s="272"/>
      <c r="C75" s="198" t="s">
        <v>268</v>
      </c>
      <c r="D75" s="198" t="s">
        <v>522</v>
      </c>
    </row>
    <row r="76" spans="1:4" ht="126">
      <c r="A76" s="281"/>
      <c r="B76" s="273"/>
      <c r="C76" s="260" t="s">
        <v>438</v>
      </c>
      <c r="D76" s="250">
        <v>0.11047</v>
      </c>
    </row>
    <row r="77" spans="1:4" ht="47.25">
      <c r="A77" s="279" t="s">
        <v>617</v>
      </c>
      <c r="B77" s="271" t="s">
        <v>577</v>
      </c>
      <c r="C77" s="198" t="s">
        <v>31</v>
      </c>
      <c r="D77" s="35" t="s">
        <v>524</v>
      </c>
    </row>
    <row r="78" spans="1:4" ht="15.75">
      <c r="A78" s="280"/>
      <c r="B78" s="272"/>
      <c r="C78" s="99" t="s">
        <v>692</v>
      </c>
      <c r="D78" s="35" t="s">
        <v>524</v>
      </c>
    </row>
    <row r="79" spans="1:4" ht="15.75">
      <c r="A79" s="280"/>
      <c r="B79" s="272"/>
      <c r="C79" s="99" t="s">
        <v>693</v>
      </c>
      <c r="D79" s="35" t="s">
        <v>524</v>
      </c>
    </row>
    <row r="80" spans="1:4" ht="47.25">
      <c r="A80" s="280"/>
      <c r="B80" s="272"/>
      <c r="C80" s="198" t="s">
        <v>32</v>
      </c>
      <c r="D80" s="35" t="s">
        <v>524</v>
      </c>
    </row>
    <row r="81" spans="1:4" ht="15.75">
      <c r="A81" s="280"/>
      <c r="B81" s="272"/>
      <c r="C81" s="99" t="s">
        <v>692</v>
      </c>
      <c r="D81" s="35" t="s">
        <v>524</v>
      </c>
    </row>
    <row r="82" spans="1:4" ht="15.75">
      <c r="A82" s="280"/>
      <c r="B82" s="272"/>
      <c r="C82" s="99" t="s">
        <v>693</v>
      </c>
      <c r="D82" s="35" t="s">
        <v>524</v>
      </c>
    </row>
    <row r="83" spans="1:4" ht="63">
      <c r="A83" s="280"/>
      <c r="B83" s="272"/>
      <c r="C83" s="198" t="s">
        <v>268</v>
      </c>
      <c r="D83" s="35" t="s">
        <v>524</v>
      </c>
    </row>
    <row r="84" spans="1:4" ht="126">
      <c r="A84" s="281"/>
      <c r="B84" s="273"/>
      <c r="C84" s="198" t="s">
        <v>439</v>
      </c>
      <c r="D84" s="35" t="s">
        <v>524</v>
      </c>
    </row>
    <row r="85" spans="1:4" ht="63">
      <c r="A85" s="279" t="s">
        <v>618</v>
      </c>
      <c r="B85" s="271" t="s">
        <v>578</v>
      </c>
      <c r="C85" s="198" t="s">
        <v>31</v>
      </c>
      <c r="D85" s="198" t="s">
        <v>525</v>
      </c>
    </row>
    <row r="86" spans="1:4" ht="15.75">
      <c r="A86" s="280"/>
      <c r="B86" s="272"/>
      <c r="C86" s="99" t="s">
        <v>692</v>
      </c>
      <c r="D86" s="201" t="s">
        <v>508</v>
      </c>
    </row>
    <row r="87" spans="1:4" ht="15.75">
      <c r="A87" s="280"/>
      <c r="B87" s="272"/>
      <c r="C87" s="99" t="s">
        <v>693</v>
      </c>
      <c r="D87" s="35">
        <v>1052</v>
      </c>
    </row>
    <row r="88" spans="1:4" ht="68.25" customHeight="1">
      <c r="A88" s="280"/>
      <c r="B88" s="272"/>
      <c r="C88" s="198" t="s">
        <v>32</v>
      </c>
      <c r="D88" s="198" t="s">
        <v>526</v>
      </c>
    </row>
    <row r="89" spans="1:4" ht="15.75">
      <c r="A89" s="280"/>
      <c r="B89" s="272"/>
      <c r="C89" s="99" t="s">
        <v>692</v>
      </c>
      <c r="D89" s="35" t="s">
        <v>520</v>
      </c>
    </row>
    <row r="90" spans="1:4" ht="15.75">
      <c r="A90" s="280"/>
      <c r="B90" s="272"/>
      <c r="C90" s="99" t="s">
        <v>693</v>
      </c>
      <c r="D90" s="35">
        <v>1058</v>
      </c>
    </row>
    <row r="91" spans="1:4" ht="141.75">
      <c r="A91" s="280"/>
      <c r="B91" s="272"/>
      <c r="C91" s="198" t="s">
        <v>268</v>
      </c>
      <c r="D91" s="202" t="s">
        <v>527</v>
      </c>
    </row>
    <row r="92" spans="1:4" ht="141.75">
      <c r="A92" s="281"/>
      <c r="B92" s="273"/>
      <c r="C92" s="260" t="s">
        <v>440</v>
      </c>
      <c r="D92" s="250">
        <v>0.208</v>
      </c>
    </row>
    <row r="93" spans="1:4" ht="41.25" customHeight="1">
      <c r="A93" s="288">
        <v>7</v>
      </c>
      <c r="B93" s="282" t="s">
        <v>269</v>
      </c>
      <c r="C93" s="99" t="s">
        <v>270</v>
      </c>
      <c r="D93" s="203" t="s">
        <v>263</v>
      </c>
    </row>
    <row r="94" spans="1:4" ht="42" customHeight="1">
      <c r="A94" s="275"/>
      <c r="B94" s="284"/>
      <c r="C94" s="99" t="s">
        <v>271</v>
      </c>
      <c r="D94" s="204" t="s">
        <v>264</v>
      </c>
    </row>
    <row r="95" spans="1:4" ht="94.5">
      <c r="A95" s="98">
        <v>8</v>
      </c>
      <c r="B95" s="198" t="s">
        <v>297</v>
      </c>
      <c r="C95" s="99"/>
      <c r="D95" s="198" t="s">
        <v>265</v>
      </c>
    </row>
    <row r="96" spans="1:4" ht="63">
      <c r="A96" s="256" t="s">
        <v>626</v>
      </c>
      <c r="B96" s="257" t="s">
        <v>575</v>
      </c>
      <c r="C96" s="99" t="s">
        <v>272</v>
      </c>
      <c r="D96" s="198" t="s">
        <v>266</v>
      </c>
    </row>
    <row r="97" spans="1:4" ht="15.75">
      <c r="A97" s="256"/>
      <c r="B97" s="257"/>
      <c r="C97" s="99" t="s">
        <v>692</v>
      </c>
      <c r="D97" s="35" t="s">
        <v>267</v>
      </c>
    </row>
    <row r="98" spans="1:4" ht="15.75">
      <c r="A98" s="256"/>
      <c r="B98" s="257"/>
      <c r="C98" s="99" t="s">
        <v>693</v>
      </c>
      <c r="D98" s="35">
        <v>4</v>
      </c>
    </row>
    <row r="99" spans="1:4" ht="31.5">
      <c r="A99" s="256"/>
      <c r="B99" s="257"/>
      <c r="C99" s="198" t="s">
        <v>273</v>
      </c>
      <c r="D99" s="35" t="s">
        <v>524</v>
      </c>
    </row>
    <row r="100" spans="1:4" ht="94.5">
      <c r="A100" s="279" t="s">
        <v>627</v>
      </c>
      <c r="B100" s="271" t="s">
        <v>695</v>
      </c>
      <c r="C100" s="198" t="s">
        <v>272</v>
      </c>
      <c r="D100" s="206" t="s">
        <v>0</v>
      </c>
    </row>
    <row r="101" spans="1:4" ht="15.75">
      <c r="A101" s="280"/>
      <c r="B101" s="272"/>
      <c r="C101" s="99" t="s">
        <v>692</v>
      </c>
      <c r="D101" s="208" t="s">
        <v>2</v>
      </c>
    </row>
    <row r="102" spans="1:4" ht="15.75">
      <c r="A102" s="280"/>
      <c r="B102" s="272"/>
      <c r="C102" s="99" t="s">
        <v>693</v>
      </c>
      <c r="D102" s="208">
        <v>242</v>
      </c>
    </row>
    <row r="103" spans="1:4" ht="31.5">
      <c r="A103" s="280"/>
      <c r="B103" s="272"/>
      <c r="C103" s="99" t="s">
        <v>273</v>
      </c>
      <c r="D103" s="207" t="s">
        <v>1</v>
      </c>
    </row>
    <row r="104" spans="1:4" ht="31.5">
      <c r="A104" s="279" t="s">
        <v>628</v>
      </c>
      <c r="B104" s="271" t="s">
        <v>576</v>
      </c>
      <c r="C104" s="99" t="s">
        <v>272</v>
      </c>
      <c r="D104" s="198" t="s">
        <v>3</v>
      </c>
    </row>
    <row r="105" spans="1:4" ht="15.75">
      <c r="A105" s="280"/>
      <c r="B105" s="272"/>
      <c r="C105" s="99" t="s">
        <v>692</v>
      </c>
      <c r="D105" s="35" t="s">
        <v>4</v>
      </c>
    </row>
    <row r="106" spans="1:4" ht="15.75">
      <c r="A106" s="280"/>
      <c r="B106" s="272"/>
      <c r="C106" s="99" t="s">
        <v>693</v>
      </c>
      <c r="D106" s="35" t="s">
        <v>5</v>
      </c>
    </row>
    <row r="107" spans="1:4" ht="31.5">
      <c r="A107" s="280"/>
      <c r="B107" s="272"/>
      <c r="C107" s="99" t="s">
        <v>273</v>
      </c>
      <c r="D107" s="209" t="s">
        <v>6</v>
      </c>
    </row>
    <row r="108" spans="1:4" ht="31.5">
      <c r="A108" s="279" t="s">
        <v>629</v>
      </c>
      <c r="B108" s="271" t="s">
        <v>577</v>
      </c>
      <c r="C108" s="99" t="s">
        <v>272</v>
      </c>
      <c r="D108" s="35" t="s">
        <v>524</v>
      </c>
    </row>
    <row r="109" spans="1:4" ht="15.75">
      <c r="A109" s="280"/>
      <c r="B109" s="272"/>
      <c r="C109" s="99" t="s">
        <v>692</v>
      </c>
      <c r="D109" s="35" t="s">
        <v>524</v>
      </c>
    </row>
    <row r="110" spans="1:4" ht="15.75">
      <c r="A110" s="280"/>
      <c r="B110" s="272"/>
      <c r="C110" s="99" t="s">
        <v>693</v>
      </c>
      <c r="D110" s="35" t="s">
        <v>524</v>
      </c>
    </row>
    <row r="111" spans="1:4" ht="31.5">
      <c r="A111" s="280"/>
      <c r="B111" s="272"/>
      <c r="C111" s="99" t="s">
        <v>273</v>
      </c>
      <c r="D111" s="35" t="s">
        <v>524</v>
      </c>
    </row>
    <row r="112" spans="1:4" ht="231" customHeight="1">
      <c r="A112" s="279" t="s">
        <v>630</v>
      </c>
      <c r="B112" s="271" t="s">
        <v>578</v>
      </c>
      <c r="C112" s="99" t="s">
        <v>272</v>
      </c>
      <c r="D112" s="198" t="s">
        <v>7</v>
      </c>
    </row>
    <row r="113" spans="1:4" ht="15.75">
      <c r="A113" s="280"/>
      <c r="B113" s="272"/>
      <c r="C113" s="99" t="s">
        <v>692</v>
      </c>
      <c r="D113" s="35" t="s">
        <v>8</v>
      </c>
    </row>
    <row r="114" spans="1:4" ht="15.75">
      <c r="A114" s="280"/>
      <c r="B114" s="272"/>
      <c r="C114" s="99" t="s">
        <v>693</v>
      </c>
      <c r="D114" s="35" t="s">
        <v>9</v>
      </c>
    </row>
    <row r="115" spans="1:4" ht="31.5">
      <c r="A115" s="280"/>
      <c r="B115" s="272"/>
      <c r="C115" s="99" t="s">
        <v>273</v>
      </c>
      <c r="D115" s="209" t="s">
        <v>10</v>
      </c>
    </row>
    <row r="116" spans="1:4" ht="99" customHeight="1">
      <c r="A116" s="98">
        <v>9</v>
      </c>
      <c r="B116" s="99" t="s">
        <v>57</v>
      </c>
      <c r="C116" s="99"/>
      <c r="D116" s="198" t="s">
        <v>11</v>
      </c>
    </row>
    <row r="117" spans="1:4" ht="63">
      <c r="A117" s="279" t="s">
        <v>638</v>
      </c>
      <c r="B117" s="271" t="s">
        <v>575</v>
      </c>
      <c r="C117" s="99" t="s">
        <v>274</v>
      </c>
      <c r="D117" s="198" t="s">
        <v>12</v>
      </c>
    </row>
    <row r="118" spans="1:4" ht="15.75">
      <c r="A118" s="280"/>
      <c r="B118" s="272"/>
      <c r="C118" s="99" t="s">
        <v>692</v>
      </c>
      <c r="D118" s="35" t="s">
        <v>267</v>
      </c>
    </row>
    <row r="119" spans="1:4" ht="15.75">
      <c r="A119" s="280"/>
      <c r="B119" s="272"/>
      <c r="C119" s="99" t="s">
        <v>693</v>
      </c>
      <c r="D119" s="35">
        <v>4</v>
      </c>
    </row>
    <row r="120" spans="1:4" ht="110.25">
      <c r="A120" s="279" t="s">
        <v>639</v>
      </c>
      <c r="B120" s="271" t="s">
        <v>695</v>
      </c>
      <c r="C120" s="99" t="s">
        <v>274</v>
      </c>
      <c r="D120" s="210" t="s">
        <v>298</v>
      </c>
    </row>
    <row r="121" spans="1:4" ht="15.75">
      <c r="A121" s="280"/>
      <c r="B121" s="272"/>
      <c r="C121" s="99" t="s">
        <v>692</v>
      </c>
      <c r="D121" s="208" t="s">
        <v>299</v>
      </c>
    </row>
    <row r="122" spans="1:4" ht="15.75">
      <c r="A122" s="280"/>
      <c r="B122" s="272"/>
      <c r="C122" s="99" t="s">
        <v>693</v>
      </c>
      <c r="D122" s="208">
        <v>122</v>
      </c>
    </row>
    <row r="123" spans="1:4" ht="126">
      <c r="A123" s="279" t="s">
        <v>640</v>
      </c>
      <c r="B123" s="271" t="s">
        <v>576</v>
      </c>
      <c r="C123" s="99" t="s">
        <v>274</v>
      </c>
      <c r="D123" s="198" t="s">
        <v>300</v>
      </c>
    </row>
    <row r="124" spans="1:4" ht="15.75">
      <c r="A124" s="280"/>
      <c r="B124" s="272"/>
      <c r="C124" s="99" t="s">
        <v>692</v>
      </c>
      <c r="D124" s="208" t="s">
        <v>301</v>
      </c>
    </row>
    <row r="125" spans="1:4" ht="15.75">
      <c r="A125" s="281"/>
      <c r="B125" s="272"/>
      <c r="C125" s="99" t="s">
        <v>693</v>
      </c>
      <c r="D125" s="208" t="s">
        <v>302</v>
      </c>
    </row>
    <row r="126" spans="1:4" ht="47.25">
      <c r="A126" s="279" t="s">
        <v>641</v>
      </c>
      <c r="B126" s="271" t="s">
        <v>577</v>
      </c>
      <c r="C126" s="99" t="s">
        <v>274</v>
      </c>
      <c r="D126" s="35" t="s">
        <v>524</v>
      </c>
    </row>
    <row r="127" spans="1:4" ht="15.75">
      <c r="A127" s="280"/>
      <c r="B127" s="272"/>
      <c r="C127" s="99" t="s">
        <v>692</v>
      </c>
      <c r="D127" s="35" t="s">
        <v>524</v>
      </c>
    </row>
    <row r="128" spans="1:4" ht="15.75">
      <c r="A128" s="280"/>
      <c r="B128" s="272"/>
      <c r="C128" s="99" t="s">
        <v>693</v>
      </c>
      <c r="D128" s="35" t="s">
        <v>524</v>
      </c>
    </row>
    <row r="129" spans="1:4" ht="63">
      <c r="A129" s="279" t="s">
        <v>642</v>
      </c>
      <c r="B129" s="271" t="s">
        <v>578</v>
      </c>
      <c r="C129" s="99" t="s">
        <v>274</v>
      </c>
      <c r="D129" s="210" t="s">
        <v>303</v>
      </c>
    </row>
    <row r="130" spans="1:4" ht="15.75">
      <c r="A130" s="280"/>
      <c r="B130" s="272"/>
      <c r="C130" s="99" t="s">
        <v>692</v>
      </c>
      <c r="D130" s="35" t="s">
        <v>304</v>
      </c>
    </row>
    <row r="131" spans="1:4" ht="15.75">
      <c r="A131" s="281"/>
      <c r="B131" s="272"/>
      <c r="C131" s="99" t="s">
        <v>693</v>
      </c>
      <c r="D131" s="35">
        <v>829</v>
      </c>
    </row>
    <row r="132" spans="1:4" ht="94.5">
      <c r="A132" s="75">
        <v>10</v>
      </c>
      <c r="B132" s="198" t="s">
        <v>58</v>
      </c>
      <c r="C132" s="99"/>
      <c r="D132" s="210" t="s">
        <v>305</v>
      </c>
    </row>
    <row r="133" spans="1:4" ht="94.5">
      <c r="A133" s="279" t="s">
        <v>275</v>
      </c>
      <c r="B133" s="271" t="s">
        <v>575</v>
      </c>
      <c r="C133" s="99" t="s">
        <v>276</v>
      </c>
      <c r="D133" s="198" t="s">
        <v>306</v>
      </c>
    </row>
    <row r="134" spans="1:4" ht="15.75">
      <c r="A134" s="280"/>
      <c r="B134" s="272"/>
      <c r="C134" s="99" t="s">
        <v>692</v>
      </c>
      <c r="D134" s="35" t="s">
        <v>307</v>
      </c>
    </row>
    <row r="135" spans="1:4" ht="15.75">
      <c r="A135" s="280"/>
      <c r="B135" s="272"/>
      <c r="C135" s="99" t="s">
        <v>693</v>
      </c>
      <c r="D135" s="35" t="s">
        <v>308</v>
      </c>
    </row>
    <row r="136" spans="1:4" ht="47.25">
      <c r="A136" s="279" t="s">
        <v>277</v>
      </c>
      <c r="B136" s="271" t="s">
        <v>695</v>
      </c>
      <c r="C136" s="99" t="s">
        <v>276</v>
      </c>
      <c r="D136" s="210" t="s">
        <v>309</v>
      </c>
    </row>
    <row r="137" spans="1:4" ht="15.75">
      <c r="A137" s="280"/>
      <c r="B137" s="272"/>
      <c r="C137" s="99" t="s">
        <v>692</v>
      </c>
      <c r="D137" s="208" t="s">
        <v>310</v>
      </c>
    </row>
    <row r="138" spans="1:4" ht="15.75">
      <c r="A138" s="280"/>
      <c r="B138" s="272"/>
      <c r="C138" s="99" t="s">
        <v>693</v>
      </c>
      <c r="D138" s="208">
        <v>194</v>
      </c>
    </row>
    <row r="139" spans="1:4" ht="94.5">
      <c r="A139" s="279" t="s">
        <v>278</v>
      </c>
      <c r="B139" s="271" t="s">
        <v>576</v>
      </c>
      <c r="C139" s="99" t="s">
        <v>276</v>
      </c>
      <c r="D139" s="210" t="s">
        <v>311</v>
      </c>
    </row>
    <row r="140" spans="1:4" ht="15.75">
      <c r="A140" s="280"/>
      <c r="B140" s="272"/>
      <c r="C140" s="99" t="s">
        <v>692</v>
      </c>
      <c r="D140" s="208" t="s">
        <v>312</v>
      </c>
    </row>
    <row r="141" spans="1:4" ht="15.75">
      <c r="A141" s="280"/>
      <c r="B141" s="272"/>
      <c r="C141" s="99" t="s">
        <v>693</v>
      </c>
      <c r="D141" s="208" t="s">
        <v>313</v>
      </c>
    </row>
    <row r="142" spans="1:4" ht="31.5">
      <c r="A142" s="279" t="s">
        <v>279</v>
      </c>
      <c r="B142" s="271" t="s">
        <v>577</v>
      </c>
      <c r="C142" s="99" t="s">
        <v>276</v>
      </c>
      <c r="D142" s="35" t="s">
        <v>524</v>
      </c>
    </row>
    <row r="143" spans="1:4" ht="15.75">
      <c r="A143" s="280"/>
      <c r="B143" s="272"/>
      <c r="C143" s="99" t="s">
        <v>692</v>
      </c>
      <c r="D143" s="35" t="s">
        <v>524</v>
      </c>
    </row>
    <row r="144" spans="1:4" ht="15.75">
      <c r="A144" s="280"/>
      <c r="B144" s="272"/>
      <c r="C144" s="99" t="s">
        <v>693</v>
      </c>
      <c r="D144" s="35" t="s">
        <v>524</v>
      </c>
    </row>
    <row r="145" spans="1:4" ht="78.75">
      <c r="A145" s="279" t="s">
        <v>280</v>
      </c>
      <c r="B145" s="271" t="s">
        <v>578</v>
      </c>
      <c r="C145" s="99" t="s">
        <v>276</v>
      </c>
      <c r="D145" s="211" t="s">
        <v>33</v>
      </c>
    </row>
    <row r="146" spans="1:4" ht="15.75">
      <c r="A146" s="280"/>
      <c r="B146" s="272"/>
      <c r="C146" s="99" t="s">
        <v>692</v>
      </c>
      <c r="D146" s="212" t="s">
        <v>35</v>
      </c>
    </row>
    <row r="147" spans="1:4" ht="15.75">
      <c r="A147" s="280"/>
      <c r="B147" s="272"/>
      <c r="C147" s="99" t="s">
        <v>693</v>
      </c>
      <c r="D147" s="32" t="s">
        <v>34</v>
      </c>
    </row>
    <row r="148" spans="1:4" ht="97.5">
      <c r="A148" s="98">
        <v>11</v>
      </c>
      <c r="B148" s="198" t="s">
        <v>69</v>
      </c>
      <c r="C148" s="99"/>
      <c r="D148" s="198" t="s">
        <v>36</v>
      </c>
    </row>
    <row r="149" spans="1:4" ht="47.25">
      <c r="A149" s="279" t="s">
        <v>281</v>
      </c>
      <c r="B149" s="271" t="s">
        <v>575</v>
      </c>
      <c r="C149" s="99" t="s">
        <v>282</v>
      </c>
      <c r="D149" s="35" t="s">
        <v>524</v>
      </c>
    </row>
    <row r="150" spans="1:4" ht="15.75">
      <c r="A150" s="280"/>
      <c r="B150" s="272"/>
      <c r="C150" s="99" t="s">
        <v>692</v>
      </c>
      <c r="D150" s="35" t="s">
        <v>524</v>
      </c>
    </row>
    <row r="151" spans="1:4" ht="15.75">
      <c r="A151" s="280"/>
      <c r="B151" s="272"/>
      <c r="C151" s="99" t="s">
        <v>693</v>
      </c>
      <c r="D151" s="35" t="s">
        <v>524</v>
      </c>
    </row>
    <row r="152" spans="1:4" ht="31.5">
      <c r="A152" s="280"/>
      <c r="B152" s="272"/>
      <c r="C152" s="99" t="s">
        <v>116</v>
      </c>
      <c r="D152" s="35" t="s">
        <v>524</v>
      </c>
    </row>
    <row r="153" spans="1:4" ht="15.75">
      <c r="A153" s="280"/>
      <c r="B153" s="272"/>
      <c r="C153" s="99" t="s">
        <v>692</v>
      </c>
      <c r="D153" s="35" t="s">
        <v>524</v>
      </c>
    </row>
    <row r="154" spans="1:4" ht="15.75">
      <c r="A154" s="280"/>
      <c r="B154" s="272"/>
      <c r="C154" s="99" t="s">
        <v>693</v>
      </c>
      <c r="D154" s="35" t="s">
        <v>524</v>
      </c>
    </row>
    <row r="155" spans="1:4" ht="31.5">
      <c r="A155" s="280"/>
      <c r="B155" s="272"/>
      <c r="C155" s="99" t="s">
        <v>283</v>
      </c>
      <c r="D155" s="35" t="s">
        <v>524</v>
      </c>
    </row>
    <row r="156" spans="1:4" ht="63">
      <c r="A156" s="279" t="s">
        <v>284</v>
      </c>
      <c r="B156" s="271" t="s">
        <v>695</v>
      </c>
      <c r="C156" s="198" t="s">
        <v>282</v>
      </c>
      <c r="D156" s="198" t="s">
        <v>37</v>
      </c>
    </row>
    <row r="157" spans="1:4" ht="15.75">
      <c r="A157" s="280"/>
      <c r="B157" s="272"/>
      <c r="C157" s="99" t="s">
        <v>692</v>
      </c>
      <c r="D157" s="35" t="s">
        <v>39</v>
      </c>
    </row>
    <row r="158" spans="1:4" ht="15.75">
      <c r="A158" s="280"/>
      <c r="B158" s="272"/>
      <c r="C158" s="99" t="s">
        <v>693</v>
      </c>
      <c r="D158" s="35">
        <v>285</v>
      </c>
    </row>
    <row r="159" spans="1:4" ht="63">
      <c r="A159" s="280"/>
      <c r="B159" s="272"/>
      <c r="C159" s="99" t="s">
        <v>116</v>
      </c>
      <c r="D159" s="210" t="s">
        <v>40</v>
      </c>
    </row>
    <row r="160" spans="1:4" ht="15.75">
      <c r="A160" s="280"/>
      <c r="B160" s="272"/>
      <c r="C160" s="99" t="s">
        <v>692</v>
      </c>
      <c r="D160" s="208" t="s">
        <v>38</v>
      </c>
    </row>
    <row r="161" spans="1:4" ht="15.75">
      <c r="A161" s="280"/>
      <c r="B161" s="272"/>
      <c r="C161" s="99" t="s">
        <v>693</v>
      </c>
      <c r="D161" s="208">
        <v>244</v>
      </c>
    </row>
    <row r="162" spans="1:4" ht="31.5">
      <c r="A162" s="281"/>
      <c r="B162" s="272"/>
      <c r="C162" s="99" t="s">
        <v>283</v>
      </c>
      <c r="D162" s="213" t="s">
        <v>41</v>
      </c>
    </row>
    <row r="163" spans="1:4" ht="63">
      <c r="A163" s="279" t="s">
        <v>285</v>
      </c>
      <c r="B163" s="271" t="s">
        <v>576</v>
      </c>
      <c r="C163" s="99" t="s">
        <v>282</v>
      </c>
      <c r="D163" s="198" t="s">
        <v>42</v>
      </c>
    </row>
    <row r="164" spans="1:4" ht="15.75">
      <c r="A164" s="280"/>
      <c r="B164" s="272"/>
      <c r="C164" s="99" t="s">
        <v>692</v>
      </c>
      <c r="D164" s="35" t="s">
        <v>43</v>
      </c>
    </row>
    <row r="165" spans="1:4" ht="15.75">
      <c r="A165" s="280"/>
      <c r="B165" s="272"/>
      <c r="C165" s="99" t="s">
        <v>693</v>
      </c>
      <c r="D165" s="35" t="s">
        <v>44</v>
      </c>
    </row>
    <row r="166" spans="1:4" ht="63">
      <c r="A166" s="280"/>
      <c r="B166" s="272"/>
      <c r="C166" s="99" t="s">
        <v>116</v>
      </c>
      <c r="D166" s="198" t="s">
        <v>45</v>
      </c>
    </row>
    <row r="167" spans="1:4" ht="15.75">
      <c r="A167" s="280"/>
      <c r="B167" s="272"/>
      <c r="C167" s="99" t="s">
        <v>692</v>
      </c>
      <c r="D167" s="35" t="s">
        <v>43</v>
      </c>
    </row>
    <row r="168" spans="1:4" ht="15.75">
      <c r="A168" s="280"/>
      <c r="B168" s="272"/>
      <c r="C168" s="99" t="s">
        <v>693</v>
      </c>
      <c r="D168" s="35" t="s">
        <v>44</v>
      </c>
    </row>
    <row r="169" spans="1:4" ht="31.5">
      <c r="A169" s="281"/>
      <c r="B169" s="272"/>
      <c r="C169" s="99" t="s">
        <v>283</v>
      </c>
      <c r="D169" s="209" t="s">
        <v>46</v>
      </c>
    </row>
    <row r="170" spans="1:4" ht="47.25">
      <c r="A170" s="279" t="s">
        <v>286</v>
      </c>
      <c r="B170" s="271" t="s">
        <v>577</v>
      </c>
      <c r="C170" s="99" t="s">
        <v>282</v>
      </c>
      <c r="D170" s="35" t="s">
        <v>524</v>
      </c>
    </row>
    <row r="171" spans="1:4" ht="15.75">
      <c r="A171" s="280"/>
      <c r="B171" s="272"/>
      <c r="C171" s="99" t="s">
        <v>692</v>
      </c>
      <c r="D171" s="35" t="s">
        <v>524</v>
      </c>
    </row>
    <row r="172" spans="1:4" ht="15.75">
      <c r="A172" s="280"/>
      <c r="B172" s="272"/>
      <c r="C172" s="99" t="s">
        <v>693</v>
      </c>
      <c r="D172" s="35" t="s">
        <v>524</v>
      </c>
    </row>
    <row r="173" spans="1:4" ht="31.5">
      <c r="A173" s="280"/>
      <c r="B173" s="272"/>
      <c r="C173" s="198" t="s">
        <v>116</v>
      </c>
      <c r="D173" s="35" t="s">
        <v>524</v>
      </c>
    </row>
    <row r="174" spans="1:4" ht="15.75">
      <c r="A174" s="280"/>
      <c r="B174" s="272"/>
      <c r="C174" s="99" t="s">
        <v>692</v>
      </c>
      <c r="D174" s="35" t="s">
        <v>524</v>
      </c>
    </row>
    <row r="175" spans="1:4" ht="15.75">
      <c r="A175" s="280"/>
      <c r="B175" s="272"/>
      <c r="C175" s="99" t="s">
        <v>693</v>
      </c>
      <c r="D175" s="35" t="s">
        <v>524</v>
      </c>
    </row>
    <row r="176" spans="1:4" ht="31.5">
      <c r="A176" s="281"/>
      <c r="B176" s="272"/>
      <c r="C176" s="99" t="s">
        <v>283</v>
      </c>
      <c r="D176" s="35" t="s">
        <v>524</v>
      </c>
    </row>
    <row r="177" spans="1:4" ht="78.75">
      <c r="A177" s="279" t="s">
        <v>287</v>
      </c>
      <c r="B177" s="271" t="s">
        <v>578</v>
      </c>
      <c r="C177" s="198" t="s">
        <v>282</v>
      </c>
      <c r="D177" s="198" t="s">
        <v>47</v>
      </c>
    </row>
    <row r="178" spans="1:4" ht="15.75">
      <c r="A178" s="280"/>
      <c r="B178" s="272"/>
      <c r="C178" s="99" t="s">
        <v>692</v>
      </c>
      <c r="D178" s="35" t="s">
        <v>48</v>
      </c>
    </row>
    <row r="179" spans="1:4" ht="15.75">
      <c r="A179" s="280"/>
      <c r="B179" s="272"/>
      <c r="C179" s="99" t="s">
        <v>693</v>
      </c>
      <c r="D179" s="35" t="s">
        <v>49</v>
      </c>
    </row>
    <row r="180" spans="1:4" ht="78.75">
      <c r="A180" s="280"/>
      <c r="B180" s="272"/>
      <c r="C180" s="99" t="s">
        <v>116</v>
      </c>
      <c r="D180" s="211" t="s">
        <v>50</v>
      </c>
    </row>
    <row r="181" spans="1:4" ht="15.75">
      <c r="A181" s="280"/>
      <c r="B181" s="272"/>
      <c r="C181" s="99" t="s">
        <v>692</v>
      </c>
      <c r="D181" s="212" t="s">
        <v>53</v>
      </c>
    </row>
    <row r="182" spans="1:4" ht="15.75">
      <c r="A182" s="280"/>
      <c r="B182" s="272"/>
      <c r="C182" s="99" t="s">
        <v>693</v>
      </c>
      <c r="D182" s="32" t="s">
        <v>51</v>
      </c>
    </row>
    <row r="183" spans="1:4" ht="31.5">
      <c r="A183" s="281"/>
      <c r="B183" s="272"/>
      <c r="C183" s="99" t="s">
        <v>283</v>
      </c>
      <c r="D183" s="214" t="s">
        <v>52</v>
      </c>
    </row>
    <row r="184" spans="1:4" ht="291" customHeight="1">
      <c r="A184" s="279">
        <v>12</v>
      </c>
      <c r="B184" s="271" t="s">
        <v>177</v>
      </c>
      <c r="C184" s="198" t="s">
        <v>643</v>
      </c>
      <c r="D184" s="260" t="s">
        <v>56</v>
      </c>
    </row>
    <row r="185" spans="1:4" ht="94.5">
      <c r="A185" s="280"/>
      <c r="B185" s="272"/>
      <c r="C185" s="198" t="s">
        <v>698</v>
      </c>
      <c r="D185" s="198" t="s">
        <v>75</v>
      </c>
    </row>
    <row r="186" spans="1:4" ht="15.75">
      <c r="A186" s="280"/>
      <c r="B186" s="272"/>
      <c r="C186" s="99" t="s">
        <v>692</v>
      </c>
      <c r="D186" s="35" t="s">
        <v>76</v>
      </c>
    </row>
    <row r="187" spans="1:4" ht="15.75">
      <c r="A187" s="280"/>
      <c r="B187" s="272"/>
      <c r="C187" s="99" t="s">
        <v>693</v>
      </c>
      <c r="D187" s="35" t="s">
        <v>77</v>
      </c>
    </row>
    <row r="188" spans="1:4" ht="15.75">
      <c r="A188" s="280"/>
      <c r="B188" s="272"/>
      <c r="C188" s="99" t="s">
        <v>644</v>
      </c>
      <c r="D188" s="224" t="s">
        <v>264</v>
      </c>
    </row>
    <row r="189" spans="1:4" ht="83.25" customHeight="1">
      <c r="A189" s="280"/>
      <c r="B189" s="272"/>
      <c r="C189" s="198" t="s">
        <v>428</v>
      </c>
      <c r="D189" s="35" t="s">
        <v>407</v>
      </c>
    </row>
    <row r="190" spans="1:4" ht="63">
      <c r="A190" s="280"/>
      <c r="B190" s="272"/>
      <c r="C190" s="198" t="s">
        <v>441</v>
      </c>
      <c r="D190" s="24">
        <v>47</v>
      </c>
    </row>
    <row r="191" spans="1:4" ht="110.25">
      <c r="A191" s="280"/>
      <c r="B191" s="272"/>
      <c r="C191" s="198" t="s">
        <v>442</v>
      </c>
      <c r="D191" s="24">
        <v>53</v>
      </c>
    </row>
    <row r="192" spans="1:4" ht="97.5">
      <c r="A192" s="281"/>
      <c r="B192" s="273"/>
      <c r="C192" s="198" t="s">
        <v>443</v>
      </c>
      <c r="D192" s="250">
        <v>0.3</v>
      </c>
    </row>
    <row r="193" spans="1:4" ht="88.5" customHeight="1">
      <c r="A193" s="288" t="s">
        <v>191</v>
      </c>
      <c r="B193" s="271" t="s">
        <v>178</v>
      </c>
      <c r="C193" s="198" t="s">
        <v>643</v>
      </c>
      <c r="D193" s="202" t="s">
        <v>78</v>
      </c>
    </row>
    <row r="194" spans="1:4" ht="47.25">
      <c r="A194" s="274"/>
      <c r="B194" s="272"/>
      <c r="C194" s="198" t="s">
        <v>698</v>
      </c>
      <c r="D194" s="35" t="s">
        <v>524</v>
      </c>
    </row>
    <row r="195" spans="1:4" ht="15.75">
      <c r="A195" s="274"/>
      <c r="B195" s="272"/>
      <c r="C195" s="99" t="s">
        <v>692</v>
      </c>
      <c r="D195" s="35" t="s">
        <v>524</v>
      </c>
    </row>
    <row r="196" spans="1:4" ht="15.75">
      <c r="A196" s="274"/>
      <c r="B196" s="272"/>
      <c r="C196" s="99" t="s">
        <v>693</v>
      </c>
      <c r="D196" s="35" t="s">
        <v>524</v>
      </c>
    </row>
    <row r="197" spans="1:4" ht="15.75">
      <c r="A197" s="274"/>
      <c r="B197" s="272"/>
      <c r="C197" s="99" t="s">
        <v>644</v>
      </c>
      <c r="D197" s="246" t="s">
        <v>374</v>
      </c>
    </row>
    <row r="198" spans="1:4" ht="84.75" customHeight="1">
      <c r="A198" s="274"/>
      <c r="B198" s="272"/>
      <c r="C198" s="198" t="s">
        <v>428</v>
      </c>
      <c r="D198" s="225" t="s">
        <v>407</v>
      </c>
    </row>
    <row r="199" spans="1:4" ht="66" customHeight="1">
      <c r="A199" s="274"/>
      <c r="B199" s="272"/>
      <c r="C199" s="198" t="s">
        <v>441</v>
      </c>
      <c r="D199" s="24">
        <v>2</v>
      </c>
    </row>
    <row r="200" spans="1:4" ht="110.25">
      <c r="A200" s="274"/>
      <c r="B200" s="272"/>
      <c r="C200" s="198" t="s">
        <v>442</v>
      </c>
      <c r="D200" s="24">
        <v>4</v>
      </c>
    </row>
    <row r="201" spans="1:4" ht="97.5">
      <c r="A201" s="274"/>
      <c r="B201" s="272"/>
      <c r="C201" s="205" t="s">
        <v>444</v>
      </c>
      <c r="D201" s="250">
        <v>0</v>
      </c>
    </row>
    <row r="202" spans="1:4" s="79" customFormat="1" ht="15.75">
      <c r="A202" s="76" t="s">
        <v>559</v>
      </c>
      <c r="B202" s="77"/>
      <c r="C202" s="77"/>
      <c r="D202" s="78"/>
    </row>
    <row r="203" spans="1:4" s="79" customFormat="1" ht="15.75">
      <c r="A203" s="96" t="s">
        <v>635</v>
      </c>
      <c r="B203" s="95" t="s">
        <v>560</v>
      </c>
      <c r="C203" s="95"/>
      <c r="D203" s="95"/>
    </row>
    <row r="204" spans="1:4" ht="65.25" customHeight="1">
      <c r="A204" s="279" t="s">
        <v>182</v>
      </c>
      <c r="B204" s="271" t="s">
        <v>109</v>
      </c>
      <c r="C204" s="99" t="s">
        <v>429</v>
      </c>
      <c r="D204" s="198" t="s">
        <v>79</v>
      </c>
    </row>
    <row r="205" spans="1:4" ht="15.75">
      <c r="A205" s="280"/>
      <c r="B205" s="272"/>
      <c r="C205" s="99" t="s">
        <v>692</v>
      </c>
      <c r="D205" s="201" t="s">
        <v>80</v>
      </c>
    </row>
    <row r="206" spans="1:4" ht="15.75">
      <c r="A206" s="280"/>
      <c r="B206" s="272"/>
      <c r="C206" s="99" t="s">
        <v>693</v>
      </c>
      <c r="D206" s="35">
        <v>80</v>
      </c>
    </row>
    <row r="207" spans="1:4" ht="63">
      <c r="A207" s="280"/>
      <c r="B207" s="272"/>
      <c r="C207" s="99" t="s">
        <v>117</v>
      </c>
      <c r="D207" s="198" t="s">
        <v>81</v>
      </c>
    </row>
    <row r="208" spans="1:4" ht="15.75">
      <c r="A208" s="280"/>
      <c r="B208" s="272"/>
      <c r="C208" s="99" t="s">
        <v>692</v>
      </c>
      <c r="D208" s="201" t="s">
        <v>82</v>
      </c>
    </row>
    <row r="209" spans="1:4" ht="15.75">
      <c r="A209" s="280"/>
      <c r="B209" s="272"/>
      <c r="C209" s="99" t="s">
        <v>693</v>
      </c>
      <c r="D209" s="35">
        <v>1240</v>
      </c>
    </row>
    <row r="210" spans="1:4" ht="31.5">
      <c r="A210" s="280"/>
      <c r="B210" s="273"/>
      <c r="C210" s="99" t="s">
        <v>118</v>
      </c>
      <c r="D210" s="209" t="s">
        <v>83</v>
      </c>
    </row>
    <row r="211" spans="1:4" ht="63">
      <c r="A211" s="280"/>
      <c r="B211" s="99" t="s">
        <v>112</v>
      </c>
      <c r="C211" s="99"/>
      <c r="D211" s="99"/>
    </row>
    <row r="212" spans="1:4" ht="15.75">
      <c r="A212" s="280"/>
      <c r="B212" s="9" t="s">
        <v>111</v>
      </c>
      <c r="C212" s="99" t="s">
        <v>645</v>
      </c>
      <c r="D212" s="249">
        <v>249</v>
      </c>
    </row>
    <row r="213" spans="1:4" ht="31.5">
      <c r="A213" s="280"/>
      <c r="B213" s="9" t="s">
        <v>113</v>
      </c>
      <c r="C213" s="99" t="s">
        <v>645</v>
      </c>
      <c r="D213" s="249">
        <v>0</v>
      </c>
    </row>
    <row r="214" spans="1:4" ht="31.5">
      <c r="A214" s="280"/>
      <c r="B214" s="9" t="s">
        <v>114</v>
      </c>
      <c r="C214" s="99" t="s">
        <v>645</v>
      </c>
      <c r="D214" s="249">
        <v>0</v>
      </c>
    </row>
    <row r="215" spans="1:4" ht="15.75">
      <c r="A215" s="280"/>
      <c r="B215" s="9" t="s">
        <v>110</v>
      </c>
      <c r="C215" s="99" t="s">
        <v>645</v>
      </c>
      <c r="D215" s="249">
        <v>249</v>
      </c>
    </row>
    <row r="216" spans="1:4" ht="31.5">
      <c r="A216" s="280"/>
      <c r="B216" s="99" t="s">
        <v>115</v>
      </c>
      <c r="C216" s="99" t="s">
        <v>645</v>
      </c>
      <c r="D216" s="249">
        <v>249</v>
      </c>
    </row>
    <row r="217" spans="1:4" ht="31.5">
      <c r="A217" s="280"/>
      <c r="B217" s="93" t="s">
        <v>431</v>
      </c>
      <c r="C217" s="24" t="s">
        <v>573</v>
      </c>
      <c r="D217" s="249">
        <v>4</v>
      </c>
    </row>
    <row r="218" spans="1:4" ht="63">
      <c r="A218" s="280"/>
      <c r="B218" s="271" t="s">
        <v>59</v>
      </c>
      <c r="C218" s="99" t="s">
        <v>60</v>
      </c>
      <c r="D218" s="198" t="s">
        <v>84</v>
      </c>
    </row>
    <row r="219" spans="1:4" ht="15.75">
      <c r="A219" s="280"/>
      <c r="B219" s="272"/>
      <c r="C219" s="99" t="s">
        <v>692</v>
      </c>
      <c r="D219" s="201" t="s">
        <v>85</v>
      </c>
    </row>
    <row r="220" spans="1:4" ht="15.75">
      <c r="A220" s="281"/>
      <c r="B220" s="273"/>
      <c r="C220" s="99" t="s">
        <v>693</v>
      </c>
      <c r="D220" s="35">
        <v>460</v>
      </c>
    </row>
    <row r="221" spans="1:4" ht="108" customHeight="1">
      <c r="A221" s="288" t="s">
        <v>183</v>
      </c>
      <c r="B221" s="282" t="s">
        <v>181</v>
      </c>
      <c r="C221" s="198" t="s">
        <v>430</v>
      </c>
      <c r="D221" s="198" t="s">
        <v>86</v>
      </c>
    </row>
    <row r="222" spans="1:4" ht="15.75">
      <c r="A222" s="274"/>
      <c r="B222" s="283"/>
      <c r="C222" s="99" t="s">
        <v>692</v>
      </c>
      <c r="D222" s="35" t="s">
        <v>80</v>
      </c>
    </row>
    <row r="223" spans="1:4" ht="15.75">
      <c r="A223" s="274"/>
      <c r="B223" s="283"/>
      <c r="C223" s="99" t="s">
        <v>693</v>
      </c>
      <c r="D223" s="75">
        <v>79</v>
      </c>
    </row>
    <row r="224" spans="1:4" ht="63">
      <c r="A224" s="274"/>
      <c r="B224" s="283"/>
      <c r="C224" s="198" t="s">
        <v>117</v>
      </c>
      <c r="D224" s="198" t="s">
        <v>87</v>
      </c>
    </row>
    <row r="225" spans="1:4" ht="15.75">
      <c r="A225" s="274"/>
      <c r="B225" s="283"/>
      <c r="C225" s="99" t="s">
        <v>692</v>
      </c>
      <c r="D225" s="201" t="s">
        <v>82</v>
      </c>
    </row>
    <row r="226" spans="1:4" ht="15.75">
      <c r="A226" s="274"/>
      <c r="B226" s="283"/>
      <c r="C226" s="99" t="s">
        <v>693</v>
      </c>
      <c r="D226" s="35">
        <v>1241</v>
      </c>
    </row>
    <row r="227" spans="1:4" ht="31.5">
      <c r="A227" s="274"/>
      <c r="B227" s="284"/>
      <c r="C227" s="198" t="s">
        <v>118</v>
      </c>
      <c r="D227" s="224" t="s">
        <v>88</v>
      </c>
    </row>
    <row r="228" spans="1:4" ht="63">
      <c r="A228" s="274"/>
      <c r="B228" s="198" t="s">
        <v>184</v>
      </c>
      <c r="C228" s="99"/>
      <c r="D228" s="99"/>
    </row>
    <row r="229" spans="1:4" ht="15.75">
      <c r="A229" s="274"/>
      <c r="B229" s="198" t="s">
        <v>111</v>
      </c>
      <c r="C229" s="99" t="s">
        <v>645</v>
      </c>
      <c r="D229" s="250">
        <v>598.3</v>
      </c>
    </row>
    <row r="230" spans="1:4" ht="15.75">
      <c r="A230" s="274"/>
      <c r="B230" s="198" t="s">
        <v>113</v>
      </c>
      <c r="C230" s="99" t="s">
        <v>645</v>
      </c>
      <c r="D230" s="250">
        <v>11.3</v>
      </c>
    </row>
    <row r="231" spans="1:4" ht="15.75">
      <c r="A231" s="274"/>
      <c r="B231" s="198" t="s">
        <v>114</v>
      </c>
      <c r="C231" s="99" t="s">
        <v>645</v>
      </c>
      <c r="D231" s="249">
        <v>0</v>
      </c>
    </row>
    <row r="232" spans="1:4" ht="15.75">
      <c r="A232" s="274"/>
      <c r="B232" s="198" t="s">
        <v>110</v>
      </c>
      <c r="C232" s="99" t="s">
        <v>645</v>
      </c>
      <c r="D232" s="250">
        <v>609.6</v>
      </c>
    </row>
    <row r="233" spans="1:4" ht="47.25">
      <c r="A233" s="274"/>
      <c r="B233" s="198" t="s">
        <v>185</v>
      </c>
      <c r="C233" s="99" t="s">
        <v>645</v>
      </c>
      <c r="D233" s="250">
        <v>382.9</v>
      </c>
    </row>
    <row r="234" spans="1:4" ht="47.25">
      <c r="A234" s="274"/>
      <c r="B234" s="93" t="s">
        <v>432</v>
      </c>
      <c r="C234" s="245" t="s">
        <v>573</v>
      </c>
      <c r="D234" s="249">
        <v>12</v>
      </c>
    </row>
    <row r="235" spans="1:4" ht="67.5" customHeight="1">
      <c r="A235" s="274"/>
      <c r="B235" s="282" t="s">
        <v>187</v>
      </c>
      <c r="C235" s="198" t="s">
        <v>188</v>
      </c>
      <c r="D235" s="198" t="s">
        <v>89</v>
      </c>
    </row>
    <row r="236" spans="1:4" ht="15.75">
      <c r="A236" s="274"/>
      <c r="B236" s="283"/>
      <c r="C236" s="99" t="s">
        <v>692</v>
      </c>
      <c r="D236" s="35" t="s">
        <v>85</v>
      </c>
    </row>
    <row r="237" spans="1:4" ht="15.75">
      <c r="A237" s="275"/>
      <c r="B237" s="284"/>
      <c r="C237" s="99" t="s">
        <v>693</v>
      </c>
      <c r="D237" s="35">
        <v>460</v>
      </c>
    </row>
    <row r="238" spans="1:4" ht="47.25">
      <c r="A238" s="288" t="s">
        <v>217</v>
      </c>
      <c r="B238" s="282" t="s">
        <v>218</v>
      </c>
      <c r="C238" s="198" t="s">
        <v>219</v>
      </c>
      <c r="D238" s="24">
        <v>0</v>
      </c>
    </row>
    <row r="239" spans="1:4" ht="63">
      <c r="A239" s="274"/>
      <c r="B239" s="283"/>
      <c r="C239" s="198" t="s">
        <v>220</v>
      </c>
      <c r="D239" s="24">
        <v>3</v>
      </c>
    </row>
    <row r="240" spans="1:4" ht="31.5">
      <c r="A240" s="274"/>
      <c r="B240" s="283"/>
      <c r="C240" s="198" t="s">
        <v>221</v>
      </c>
      <c r="D240" s="24">
        <v>0</v>
      </c>
    </row>
    <row r="241" spans="1:4" ht="47.25">
      <c r="A241" s="275"/>
      <c r="B241" s="284"/>
      <c r="C241" s="198" t="s">
        <v>222</v>
      </c>
      <c r="D241" s="24">
        <f>571.9+150</f>
        <v>721.9</v>
      </c>
    </row>
    <row r="242" spans="1:4" ht="15.75">
      <c r="A242" s="98" t="s">
        <v>636</v>
      </c>
      <c r="B242" s="99" t="s">
        <v>481</v>
      </c>
      <c r="C242" s="99"/>
      <c r="D242" s="99"/>
    </row>
    <row r="243" spans="1:4" ht="31.5">
      <c r="A243" s="279" t="s">
        <v>202</v>
      </c>
      <c r="B243" s="282" t="s">
        <v>61</v>
      </c>
      <c r="C243" s="198" t="s">
        <v>691</v>
      </c>
      <c r="D243" s="198" t="s">
        <v>90</v>
      </c>
    </row>
    <row r="244" spans="1:4" ht="15.75">
      <c r="A244" s="280"/>
      <c r="B244" s="283"/>
      <c r="C244" s="99" t="s">
        <v>692</v>
      </c>
      <c r="D244" s="35" t="s">
        <v>91</v>
      </c>
    </row>
    <row r="245" spans="1:4" ht="15.75">
      <c r="A245" s="281"/>
      <c r="B245" s="284"/>
      <c r="C245" s="99" t="s">
        <v>693</v>
      </c>
      <c r="D245" s="35">
        <v>84</v>
      </c>
    </row>
    <row r="246" spans="1:4" ht="31.5">
      <c r="A246" s="94" t="s">
        <v>203</v>
      </c>
      <c r="B246" s="205" t="s">
        <v>433</v>
      </c>
      <c r="C246" s="24" t="s">
        <v>573</v>
      </c>
      <c r="D246" s="24">
        <f>'[3]Раздел II'!E90</f>
        <v>0</v>
      </c>
    </row>
    <row r="247" spans="1:4" ht="31.5">
      <c r="A247" s="288" t="s">
        <v>204</v>
      </c>
      <c r="B247" s="282" t="s">
        <v>206</v>
      </c>
      <c r="C247" s="198" t="s">
        <v>691</v>
      </c>
      <c r="D247" s="35" t="s">
        <v>524</v>
      </c>
    </row>
    <row r="248" spans="1:4" ht="15.75">
      <c r="A248" s="274"/>
      <c r="B248" s="283"/>
      <c r="C248" s="99" t="s">
        <v>692</v>
      </c>
      <c r="D248" s="35" t="s">
        <v>524</v>
      </c>
    </row>
    <row r="249" spans="1:4" ht="15.75">
      <c r="A249" s="275"/>
      <c r="B249" s="284"/>
      <c r="C249" s="99" t="s">
        <v>693</v>
      </c>
      <c r="D249" s="35" t="s">
        <v>524</v>
      </c>
    </row>
    <row r="250" spans="1:4" ht="31.5">
      <c r="A250" s="96" t="s">
        <v>205</v>
      </c>
      <c r="B250" s="93" t="s">
        <v>434</v>
      </c>
      <c r="C250" s="24" t="s">
        <v>573</v>
      </c>
      <c r="D250" s="24">
        <f>'Раздел II'!E96</f>
        <v>0</v>
      </c>
    </row>
    <row r="251" spans="1:4" s="79" customFormat="1" ht="15.75">
      <c r="A251" s="75" t="s">
        <v>288</v>
      </c>
      <c r="B251" s="99" t="s">
        <v>561</v>
      </c>
      <c r="C251" s="99"/>
      <c r="D251" s="99"/>
    </row>
    <row r="252" spans="1:4" s="79" customFormat="1" ht="63">
      <c r="A252" s="92" t="s">
        <v>418</v>
      </c>
      <c r="B252" s="205" t="s">
        <v>417</v>
      </c>
      <c r="C252" s="99"/>
      <c r="D252" s="99"/>
    </row>
    <row r="253" spans="1:4" ht="31.5">
      <c r="A253" s="285" t="s">
        <v>419</v>
      </c>
      <c r="B253" s="282" t="s">
        <v>647</v>
      </c>
      <c r="C253" s="99" t="s">
        <v>646</v>
      </c>
      <c r="D253" s="24">
        <f>SUM(D254:D255)</f>
        <v>1</v>
      </c>
    </row>
    <row r="254" spans="1:4" ht="15.75">
      <c r="A254" s="286"/>
      <c r="B254" s="283"/>
      <c r="C254" s="80" t="s">
        <v>415</v>
      </c>
      <c r="D254" s="24">
        <v>1</v>
      </c>
    </row>
    <row r="255" spans="1:4" ht="31.5">
      <c r="A255" s="286"/>
      <c r="B255" s="283"/>
      <c r="C255" s="80" t="s">
        <v>416</v>
      </c>
      <c r="D255" s="24"/>
    </row>
    <row r="256" spans="1:4" ht="31.5">
      <c r="A256" s="287"/>
      <c r="B256" s="198" t="s">
        <v>435</v>
      </c>
      <c r="C256" s="24" t="s">
        <v>655</v>
      </c>
      <c r="D256" s="24">
        <f>'Раздел II'!E92</f>
        <v>1</v>
      </c>
    </row>
    <row r="257" spans="1:4" ht="31.5">
      <c r="A257" s="285" t="s">
        <v>420</v>
      </c>
      <c r="B257" s="282" t="s">
        <v>648</v>
      </c>
      <c r="C257" s="99" t="s">
        <v>646</v>
      </c>
      <c r="D257" s="24">
        <f>SUM(D258:D259)</f>
        <v>0</v>
      </c>
    </row>
    <row r="258" spans="1:4" ht="15.75">
      <c r="A258" s="286"/>
      <c r="B258" s="283"/>
      <c r="C258" s="80" t="s">
        <v>415</v>
      </c>
      <c r="D258" s="24">
        <v>0</v>
      </c>
    </row>
    <row r="259" spans="1:4" ht="31.5">
      <c r="A259" s="286"/>
      <c r="B259" s="283"/>
      <c r="C259" s="80" t="s">
        <v>416</v>
      </c>
      <c r="D259" s="24"/>
    </row>
    <row r="260" spans="1:4" ht="42" customHeight="1">
      <c r="A260" s="287"/>
      <c r="B260" s="198" t="s">
        <v>435</v>
      </c>
      <c r="C260" s="24" t="s">
        <v>655</v>
      </c>
      <c r="D260" s="24">
        <f>'Раздел II'!E93</f>
        <v>0</v>
      </c>
    </row>
    <row r="261" spans="1:4" s="79" customFormat="1" ht="15.75">
      <c r="A261" s="75" t="s">
        <v>289</v>
      </c>
      <c r="B261" s="99" t="s">
        <v>156</v>
      </c>
      <c r="C261" s="95"/>
      <c r="D261" s="95"/>
    </row>
    <row r="262" spans="1:4" ht="78.75">
      <c r="A262" s="98" t="s">
        <v>196</v>
      </c>
      <c r="B262" s="198" t="s">
        <v>649</v>
      </c>
      <c r="C262" s="198" t="s">
        <v>62</v>
      </c>
      <c r="D262" s="24">
        <v>105</v>
      </c>
    </row>
    <row r="263" spans="1:4" s="79" customFormat="1" ht="110.25">
      <c r="A263" s="279" t="s">
        <v>197</v>
      </c>
      <c r="B263" s="282" t="s">
        <v>198</v>
      </c>
      <c r="C263" s="198" t="s">
        <v>199</v>
      </c>
      <c r="D263" s="198" t="s">
        <v>92</v>
      </c>
    </row>
    <row r="264" spans="1:4" s="79" customFormat="1" ht="15.75">
      <c r="A264" s="280"/>
      <c r="B264" s="283"/>
      <c r="C264" s="99" t="s">
        <v>692</v>
      </c>
      <c r="D264" s="35" t="s">
        <v>93</v>
      </c>
    </row>
    <row r="265" spans="1:4" s="79" customFormat="1" ht="15.75">
      <c r="A265" s="280"/>
      <c r="B265" s="283"/>
      <c r="C265" s="99" t="s">
        <v>693</v>
      </c>
      <c r="D265" s="35">
        <v>1309</v>
      </c>
    </row>
    <row r="266" spans="1:4" s="79" customFormat="1" ht="354.75" customHeight="1">
      <c r="A266" s="280"/>
      <c r="B266" s="283"/>
      <c r="C266" s="99" t="s">
        <v>200</v>
      </c>
      <c r="D266" s="198" t="s">
        <v>94</v>
      </c>
    </row>
    <row r="267" spans="1:4" s="79" customFormat="1" ht="31.5">
      <c r="A267" s="281"/>
      <c r="B267" s="284"/>
      <c r="C267" s="99" t="s">
        <v>201</v>
      </c>
      <c r="D267" s="198" t="s">
        <v>671</v>
      </c>
    </row>
    <row r="268" ht="15">
      <c r="A268" s="81" t="s">
        <v>697</v>
      </c>
    </row>
    <row r="269" ht="18">
      <c r="A269" s="81" t="s">
        <v>155</v>
      </c>
    </row>
    <row r="270" ht="18">
      <c r="A270" s="82" t="s">
        <v>70</v>
      </c>
    </row>
    <row r="271" spans="1:4" ht="36" customHeight="1">
      <c r="A271" s="258" t="s">
        <v>179</v>
      </c>
      <c r="B271" s="258"/>
      <c r="C271" s="258"/>
      <c r="D271" s="258"/>
    </row>
    <row r="272" spans="1:4" ht="82.5" customHeight="1">
      <c r="A272" s="258" t="s">
        <v>180</v>
      </c>
      <c r="B272" s="258"/>
      <c r="C272" s="258"/>
      <c r="D272" s="258"/>
    </row>
  </sheetData>
  <sheetProtection/>
  <mergeCells count="93">
    <mergeCell ref="A271:D271"/>
    <mergeCell ref="A272:D272"/>
    <mergeCell ref="A43:A48"/>
    <mergeCell ref="B43:B48"/>
    <mergeCell ref="A263:A267"/>
    <mergeCell ref="B263:B267"/>
    <mergeCell ref="B221:B227"/>
    <mergeCell ref="B235:B237"/>
    <mergeCell ref="A221:A237"/>
    <mergeCell ref="B257:B259"/>
    <mergeCell ref="A257:A260"/>
    <mergeCell ref="A93:A94"/>
    <mergeCell ref="B93:B94"/>
    <mergeCell ref="A96:A99"/>
    <mergeCell ref="B96:B99"/>
    <mergeCell ref="A100:A103"/>
    <mergeCell ref="B100:B103"/>
    <mergeCell ref="A108:A111"/>
    <mergeCell ref="B108:B111"/>
    <mergeCell ref="A112:A115"/>
    <mergeCell ref="C4:C5"/>
    <mergeCell ref="A1:D1"/>
    <mergeCell ref="A2:D2"/>
    <mergeCell ref="A20:A27"/>
    <mergeCell ref="B20:B27"/>
    <mergeCell ref="A8:A11"/>
    <mergeCell ref="B8:B11"/>
    <mergeCell ref="A12:A19"/>
    <mergeCell ref="B12:B19"/>
    <mergeCell ref="A4:A5"/>
    <mergeCell ref="B4:B5"/>
    <mergeCell ref="A28:A33"/>
    <mergeCell ref="B28:B33"/>
    <mergeCell ref="A34:A42"/>
    <mergeCell ref="B34:B42"/>
    <mergeCell ref="A53:A60"/>
    <mergeCell ref="B53:B60"/>
    <mergeCell ref="A61:A68"/>
    <mergeCell ref="B61:B68"/>
    <mergeCell ref="A69:A76"/>
    <mergeCell ref="B69:B76"/>
    <mergeCell ref="A77:A84"/>
    <mergeCell ref="B77:B84"/>
    <mergeCell ref="A85:A92"/>
    <mergeCell ref="B85:B92"/>
    <mergeCell ref="A104:A107"/>
    <mergeCell ref="B104:B107"/>
    <mergeCell ref="B112:B115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93:A201"/>
    <mergeCell ref="B193:B201"/>
    <mergeCell ref="A145:A147"/>
    <mergeCell ref="B145:B147"/>
    <mergeCell ref="A156:A162"/>
    <mergeCell ref="B156:B162"/>
    <mergeCell ref="A163:A169"/>
    <mergeCell ref="B163:B169"/>
    <mergeCell ref="A149:A155"/>
    <mergeCell ref="B149:B155"/>
    <mergeCell ref="A170:A176"/>
    <mergeCell ref="B170:B176"/>
    <mergeCell ref="B238:B241"/>
    <mergeCell ref="A177:A183"/>
    <mergeCell ref="B177:B183"/>
    <mergeCell ref="A184:A192"/>
    <mergeCell ref="B184:B192"/>
    <mergeCell ref="A243:A245"/>
    <mergeCell ref="B243:B245"/>
    <mergeCell ref="A253:A256"/>
    <mergeCell ref="A204:A220"/>
    <mergeCell ref="A247:A249"/>
    <mergeCell ref="A238:A241"/>
    <mergeCell ref="B247:B249"/>
    <mergeCell ref="B253:B255"/>
    <mergeCell ref="B204:B210"/>
    <mergeCell ref="B218:B220"/>
  </mergeCells>
  <dataValidations count="1">
    <dataValidation type="list" allowBlank="1" showInputMessage="1" showErrorMessage="1" sqref="D5">
      <formula1>Период</formula1>
    </dataValidation>
  </dataValidations>
  <hyperlinks>
    <hyperlink ref="D16" r:id="rId1" display="SokolNV@admbel.ru "/>
    <hyperlink ref="D27" r:id="rId2" display="socpolitika86@admbel.ru"/>
    <hyperlink ref="D94" r:id="rId3" display="http://admbel.ru/services/nko/"/>
    <hyperlink ref="D103" r:id="rId4" display="http://admbel.ru/services/nko/uslugi/#tabs-container1"/>
    <hyperlink ref="D107" r:id="rId5" display="http://admbel.ru/services/nko/uslugi/3/44884/#tabs-container3"/>
    <hyperlink ref="D115" r:id="rId6" display="http://admbel.ru/services/nko/uslugi/#tabs-container2"/>
    <hyperlink ref="D162" r:id="rId7" display="http://admbel.ru/services/nko/reestr/1/48402/#tabs-container1 "/>
    <hyperlink ref="D169" r:id="rId8" display="http://admbel.ru/services/nko/reestr/#tabs-container3"/>
    <hyperlink ref="D183" r:id="rId9" display="http://admbel.ru/services/nko/npa/#tabs-container3  "/>
    <hyperlink ref="D188" r:id="rId10" display="http://admbel.ru/services/nko/"/>
    <hyperlink ref="D197" r:id="rId11" display="https://vk.com/kazym_museum"/>
    <hyperlink ref="D210" r:id="rId12" display="http://admbel.ru/services/nko/municipal/"/>
    <hyperlink ref="D227" r:id="rId13" display="http://admbel.ru/local-control/administration/municipal-property/rent/?ELEMENT_ID=53119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4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view="pageBreakPreview" zoomScale="70" zoomScaleNormal="85" zoomScaleSheetLayoutView="70" zoomScalePageLayoutView="0" workbookViewId="0" topLeftCell="A1">
      <pane ySplit="7" topLeftCell="BM71" activePane="bottomLeft" state="frozen"/>
      <selection pane="topLeft" activeCell="A1" sqref="A1"/>
      <selection pane="bottomLeft" activeCell="B96" sqref="B96"/>
    </sheetView>
  </sheetViews>
  <sheetFormatPr defaultColWidth="9.140625" defaultRowHeight="15"/>
  <cols>
    <col min="1" max="1" width="7.00390625" style="105" customWidth="1"/>
    <col min="2" max="2" width="95.28125" style="105" customWidth="1"/>
    <col min="3" max="3" width="20.7109375" style="105" customWidth="1"/>
    <col min="4" max="5" width="12.7109375" style="105" customWidth="1"/>
    <col min="6" max="6" width="13.421875" style="105" customWidth="1"/>
    <col min="7" max="7" width="9.8515625" style="105" customWidth="1"/>
    <col min="8" max="8" width="10.00390625" style="105" customWidth="1"/>
    <col min="9" max="9" width="10.140625" style="105" customWidth="1"/>
    <col min="10" max="11" width="10.421875" style="105" customWidth="1"/>
    <col min="12" max="12" width="10.140625" style="105" customWidth="1"/>
    <col min="13" max="14" width="10.00390625" style="105" customWidth="1"/>
    <col min="15" max="15" width="10.421875" style="105" customWidth="1"/>
    <col min="16" max="16" width="10.28125" style="105" customWidth="1"/>
    <col min="17" max="17" width="10.140625" style="105" customWidth="1"/>
    <col min="18" max="16384" width="9.140625" style="105" customWidth="1"/>
  </cols>
  <sheetData>
    <row r="1" spans="1:5" s="104" customFormat="1" ht="17.25">
      <c r="A1" s="298" t="s">
        <v>652</v>
      </c>
      <c r="B1" s="298"/>
      <c r="C1" s="298"/>
      <c r="D1" s="298"/>
      <c r="E1" s="298"/>
    </row>
    <row r="2" spans="1:5" s="104" customFormat="1" ht="17.25">
      <c r="A2" s="298" t="s">
        <v>653</v>
      </c>
      <c r="B2" s="298"/>
      <c r="C2" s="298"/>
      <c r="D2" s="298"/>
      <c r="E2" s="298"/>
    </row>
    <row r="4" spans="1:5" ht="15.75">
      <c r="A4" s="305" t="s">
        <v>557</v>
      </c>
      <c r="B4" s="305" t="s">
        <v>568</v>
      </c>
      <c r="C4" s="305" t="s">
        <v>569</v>
      </c>
      <c r="D4" s="305" t="s">
        <v>679</v>
      </c>
      <c r="E4" s="305"/>
    </row>
    <row r="5" spans="1:5" ht="15.75">
      <c r="A5" s="305"/>
      <c r="B5" s="305"/>
      <c r="C5" s="305"/>
      <c r="D5" s="305" t="s">
        <v>571</v>
      </c>
      <c r="E5" s="179" t="s">
        <v>650</v>
      </c>
    </row>
    <row r="6" spans="1:5" ht="15.75">
      <c r="A6" s="305"/>
      <c r="B6" s="305"/>
      <c r="C6" s="305"/>
      <c r="D6" s="305"/>
      <c r="E6" s="188">
        <v>44562</v>
      </c>
    </row>
    <row r="7" spans="1:5" ht="15.75">
      <c r="A7" s="179">
        <v>1</v>
      </c>
      <c r="B7" s="179">
        <v>2</v>
      </c>
      <c r="C7" s="179">
        <v>3</v>
      </c>
      <c r="D7" s="179">
        <v>4</v>
      </c>
      <c r="E7" s="179">
        <v>5</v>
      </c>
    </row>
    <row r="8" spans="1:5" ht="47.25">
      <c r="A8" s="289" t="s">
        <v>651</v>
      </c>
      <c r="B8" s="106" t="s">
        <v>446</v>
      </c>
      <c r="C8" s="290" t="s">
        <v>573</v>
      </c>
      <c r="D8" s="301">
        <f>SUM(D10:D14)</f>
        <v>29</v>
      </c>
      <c r="E8" s="301" t="s">
        <v>574</v>
      </c>
    </row>
    <row r="9" spans="1:5" ht="15.75">
      <c r="A9" s="289"/>
      <c r="B9" s="106" t="s">
        <v>572</v>
      </c>
      <c r="C9" s="290"/>
      <c r="D9" s="301"/>
      <c r="E9" s="301"/>
    </row>
    <row r="10" spans="1:5" s="111" customFormat="1" ht="15.75">
      <c r="A10" s="177" t="s">
        <v>584</v>
      </c>
      <c r="B10" s="110" t="s">
        <v>575</v>
      </c>
      <c r="C10" s="178" t="s">
        <v>573</v>
      </c>
      <c r="D10" s="25">
        <v>1</v>
      </c>
      <c r="E10" s="62" t="s">
        <v>574</v>
      </c>
    </row>
    <row r="11" spans="1:5" s="111" customFormat="1" ht="15.75">
      <c r="A11" s="177" t="s">
        <v>585</v>
      </c>
      <c r="B11" s="110" t="s">
        <v>695</v>
      </c>
      <c r="C11" s="178" t="s">
        <v>573</v>
      </c>
      <c r="D11" s="25">
        <v>8</v>
      </c>
      <c r="E11" s="62" t="s">
        <v>574</v>
      </c>
    </row>
    <row r="12" spans="1:5" s="111" customFormat="1" ht="15.75">
      <c r="A12" s="177" t="s">
        <v>586</v>
      </c>
      <c r="B12" s="110" t="s">
        <v>576</v>
      </c>
      <c r="C12" s="178" t="s">
        <v>573</v>
      </c>
      <c r="D12" s="25">
        <v>9</v>
      </c>
      <c r="E12" s="62" t="s">
        <v>574</v>
      </c>
    </row>
    <row r="13" spans="1:5" s="111" customFormat="1" ht="15.75">
      <c r="A13" s="177" t="s">
        <v>587</v>
      </c>
      <c r="B13" s="110" t="s">
        <v>577</v>
      </c>
      <c r="C13" s="178" t="s">
        <v>573</v>
      </c>
      <c r="D13" s="25">
        <v>0</v>
      </c>
      <c r="E13" s="62" t="s">
        <v>574</v>
      </c>
    </row>
    <row r="14" spans="1:5" s="111" customFormat="1" ht="15.75">
      <c r="A14" s="177" t="s">
        <v>588</v>
      </c>
      <c r="B14" s="110" t="s">
        <v>578</v>
      </c>
      <c r="C14" s="178" t="s">
        <v>573</v>
      </c>
      <c r="D14" s="25">
        <v>11</v>
      </c>
      <c r="E14" s="62" t="s">
        <v>574</v>
      </c>
    </row>
    <row r="15" spans="1:5" ht="15.75">
      <c r="A15" s="307" t="s">
        <v>661</v>
      </c>
      <c r="B15" s="307"/>
      <c r="C15" s="307"/>
      <c r="D15" s="307"/>
      <c r="E15" s="307"/>
    </row>
    <row r="16" spans="1:5" ht="50.25">
      <c r="A16" s="293" t="s">
        <v>589</v>
      </c>
      <c r="B16" s="109" t="s">
        <v>229</v>
      </c>
      <c r="C16" s="294" t="s">
        <v>573</v>
      </c>
      <c r="D16" s="306">
        <f>SUM(D18:D22)</f>
        <v>7</v>
      </c>
      <c r="E16" s="306">
        <f>SUM(E18:E22)</f>
        <v>6</v>
      </c>
    </row>
    <row r="17" spans="1:5" ht="15.75">
      <c r="A17" s="293"/>
      <c r="B17" s="109" t="s">
        <v>572</v>
      </c>
      <c r="C17" s="294"/>
      <c r="D17" s="306"/>
      <c r="E17" s="306"/>
    </row>
    <row r="18" spans="1:5" ht="15.75">
      <c r="A18" s="107" t="s">
        <v>590</v>
      </c>
      <c r="B18" s="108" t="s">
        <v>575</v>
      </c>
      <c r="C18" s="179" t="s">
        <v>573</v>
      </c>
      <c r="D18" s="59">
        <f>'Раздел V'!C18</f>
        <v>1</v>
      </c>
      <c r="E18" s="59">
        <f>'Раздел V'!D18</f>
        <v>1</v>
      </c>
    </row>
    <row r="19" spans="1:5" ht="15.75">
      <c r="A19" s="107" t="s">
        <v>591</v>
      </c>
      <c r="B19" s="108" t="s">
        <v>695</v>
      </c>
      <c r="C19" s="179" t="s">
        <v>573</v>
      </c>
      <c r="D19" s="59">
        <f>'Раздел V'!C27</f>
        <v>1</v>
      </c>
      <c r="E19" s="59">
        <f>'Раздел V'!D27</f>
        <v>1</v>
      </c>
    </row>
    <row r="20" spans="1:5" ht="15.75">
      <c r="A20" s="107" t="s">
        <v>592</v>
      </c>
      <c r="B20" s="108" t="s">
        <v>576</v>
      </c>
      <c r="C20" s="179" t="s">
        <v>573</v>
      </c>
      <c r="D20" s="59">
        <f>'Раздел V'!C37</f>
        <v>3</v>
      </c>
      <c r="E20" s="59">
        <f>'Раздел V'!D37</f>
        <v>2</v>
      </c>
    </row>
    <row r="21" spans="1:5" ht="15.75">
      <c r="A21" s="107" t="s">
        <v>593</v>
      </c>
      <c r="B21" s="108" t="s">
        <v>577</v>
      </c>
      <c r="C21" s="179" t="s">
        <v>573</v>
      </c>
      <c r="D21" s="59">
        <f>'Раздел V'!C42</f>
        <v>0</v>
      </c>
      <c r="E21" s="59">
        <f>'Раздел V'!D42</f>
        <v>0</v>
      </c>
    </row>
    <row r="22" spans="1:5" ht="15.75">
      <c r="A22" s="107" t="s">
        <v>594</v>
      </c>
      <c r="B22" s="108" t="s">
        <v>578</v>
      </c>
      <c r="C22" s="179" t="s">
        <v>573</v>
      </c>
      <c r="D22" s="59">
        <f>'Раздел V'!C48</f>
        <v>2</v>
      </c>
      <c r="E22" s="59">
        <f>'Раздел V'!D48</f>
        <v>2</v>
      </c>
    </row>
    <row r="23" spans="1:5" ht="91.5">
      <c r="A23" s="289" t="s">
        <v>595</v>
      </c>
      <c r="B23" s="106" t="s">
        <v>445</v>
      </c>
      <c r="C23" s="290" t="s">
        <v>579</v>
      </c>
      <c r="D23" s="291">
        <f>SUM(D25:D29)</f>
        <v>1589.937468</v>
      </c>
      <c r="E23" s="291">
        <f>SUM(E25:E29)</f>
        <v>1589.937268</v>
      </c>
    </row>
    <row r="24" spans="1:5" ht="15.75">
      <c r="A24" s="289"/>
      <c r="B24" s="106" t="s">
        <v>572</v>
      </c>
      <c r="C24" s="290"/>
      <c r="D24" s="291"/>
      <c r="E24" s="291"/>
    </row>
    <row r="25" spans="1:5" ht="15.75">
      <c r="A25" s="107" t="s">
        <v>596</v>
      </c>
      <c r="B25" s="108" t="s">
        <v>575</v>
      </c>
      <c r="C25" s="179" t="s">
        <v>579</v>
      </c>
      <c r="D25" s="250">
        <v>0.405</v>
      </c>
      <c r="E25" s="262">
        <f>'Раздел IV'!B16</f>
        <v>0.405</v>
      </c>
    </row>
    <row r="26" spans="1:5" ht="15.75">
      <c r="A26" s="107" t="s">
        <v>597</v>
      </c>
      <c r="B26" s="108" t="s">
        <v>695</v>
      </c>
      <c r="C26" s="179" t="s">
        <v>579</v>
      </c>
      <c r="D26" s="250">
        <v>1408.58</v>
      </c>
      <c r="E26" s="262">
        <f>'Раздел IV'!B27</f>
        <v>1408.5802999999999</v>
      </c>
    </row>
    <row r="27" spans="1:5" s="111" customFormat="1" ht="15.75">
      <c r="A27" s="177" t="s">
        <v>598</v>
      </c>
      <c r="B27" s="110" t="s">
        <v>576</v>
      </c>
      <c r="C27" s="178" t="s">
        <v>579</v>
      </c>
      <c r="D27" s="250">
        <f>112.085998+0.11047</f>
        <v>112.19646800000001</v>
      </c>
      <c r="E27" s="262">
        <f>'Раздел IV'!B38</f>
        <v>112.19646800000001</v>
      </c>
    </row>
    <row r="28" spans="1:5" s="111" customFormat="1" ht="15.75">
      <c r="A28" s="177" t="s">
        <v>599</v>
      </c>
      <c r="B28" s="110" t="s">
        <v>577</v>
      </c>
      <c r="C28" s="178" t="s">
        <v>579</v>
      </c>
      <c r="D28" s="23">
        <v>0</v>
      </c>
      <c r="E28" s="102">
        <f>'Раздел IV'!B49</f>
        <v>0</v>
      </c>
    </row>
    <row r="29" spans="1:5" s="111" customFormat="1" ht="15.75">
      <c r="A29" s="177" t="s">
        <v>600</v>
      </c>
      <c r="B29" s="110" t="s">
        <v>578</v>
      </c>
      <c r="C29" s="178" t="s">
        <v>579</v>
      </c>
      <c r="D29" s="250">
        <v>68.756</v>
      </c>
      <c r="E29" s="262">
        <f>'Раздел IV'!B60</f>
        <v>68.7555</v>
      </c>
    </row>
    <row r="30" spans="1:5" ht="47.25">
      <c r="A30" s="293" t="s">
        <v>601</v>
      </c>
      <c r="B30" s="109" t="s">
        <v>147</v>
      </c>
      <c r="C30" s="294" t="s">
        <v>579</v>
      </c>
      <c r="D30" s="295">
        <f>SUM(D33,D35,D37,D39,D41)</f>
        <v>3.9112999999999993</v>
      </c>
      <c r="E30" s="295">
        <f>SUM(E33,E35,E37,E39,E41)</f>
        <v>3.9104699999999997</v>
      </c>
    </row>
    <row r="31" spans="1:5" ht="15.75">
      <c r="A31" s="293"/>
      <c r="B31" s="109" t="s">
        <v>572</v>
      </c>
      <c r="C31" s="294"/>
      <c r="D31" s="295"/>
      <c r="E31" s="295"/>
    </row>
    <row r="32" spans="1:5" ht="15.75">
      <c r="A32" s="107"/>
      <c r="B32" s="112" t="s">
        <v>63</v>
      </c>
      <c r="C32" s="179" t="s">
        <v>579</v>
      </c>
      <c r="D32" s="61" t="s">
        <v>574</v>
      </c>
      <c r="E32" s="61">
        <f>SUM(E34,E36,E38,E40,E42)</f>
        <v>0</v>
      </c>
    </row>
    <row r="33" spans="1:5" ht="15.75">
      <c r="A33" s="107" t="s">
        <v>602</v>
      </c>
      <c r="B33" s="108" t="s">
        <v>575</v>
      </c>
      <c r="C33" s="179" t="s">
        <v>579</v>
      </c>
      <c r="D33" s="250">
        <v>0.405</v>
      </c>
      <c r="E33" s="263">
        <f>'Раздел IV'!C18</f>
        <v>0.405</v>
      </c>
    </row>
    <row r="34" spans="1:5" ht="15.75">
      <c r="A34" s="107"/>
      <c r="B34" s="112" t="s">
        <v>63</v>
      </c>
      <c r="C34" s="179" t="s">
        <v>579</v>
      </c>
      <c r="D34" s="61" t="s">
        <v>574</v>
      </c>
      <c r="E34" s="61">
        <f>'Раздел IV'!D18</f>
        <v>0</v>
      </c>
    </row>
    <row r="35" spans="1:5" ht="15.75">
      <c r="A35" s="107" t="s">
        <v>603</v>
      </c>
      <c r="B35" s="108" t="s">
        <v>695</v>
      </c>
      <c r="C35" s="179" t="s">
        <v>579</v>
      </c>
      <c r="D35" s="250">
        <v>3.187</v>
      </c>
      <c r="E35" s="263">
        <f>'Раздел IV'!C29</f>
        <v>3.187</v>
      </c>
    </row>
    <row r="36" spans="1:5" ht="15.75">
      <c r="A36" s="107"/>
      <c r="B36" s="112" t="s">
        <v>63</v>
      </c>
      <c r="C36" s="179" t="s">
        <v>579</v>
      </c>
      <c r="D36" s="61" t="s">
        <v>574</v>
      </c>
      <c r="E36" s="61">
        <f>'Раздел IV'!D29</f>
        <v>0</v>
      </c>
    </row>
    <row r="37" spans="1:5" ht="15.75">
      <c r="A37" s="107" t="s">
        <v>604</v>
      </c>
      <c r="B37" s="108" t="s">
        <v>576</v>
      </c>
      <c r="C37" s="179" t="s">
        <v>579</v>
      </c>
      <c r="D37" s="250">
        <v>0.11047</v>
      </c>
      <c r="E37" s="263">
        <f>'Раздел IV'!C40</f>
        <v>0.11047</v>
      </c>
    </row>
    <row r="38" spans="1:5" ht="15.75">
      <c r="A38" s="107"/>
      <c r="B38" s="112" t="s">
        <v>63</v>
      </c>
      <c r="C38" s="179" t="s">
        <v>579</v>
      </c>
      <c r="D38" s="61" t="s">
        <v>574</v>
      </c>
      <c r="E38" s="61">
        <f>'Раздел IV'!D40</f>
        <v>0</v>
      </c>
    </row>
    <row r="39" spans="1:5" ht="15.75">
      <c r="A39" s="107" t="s">
        <v>605</v>
      </c>
      <c r="B39" s="108" t="s">
        <v>577</v>
      </c>
      <c r="C39" s="179" t="s">
        <v>579</v>
      </c>
      <c r="D39" s="23">
        <v>0</v>
      </c>
      <c r="E39" s="61">
        <f>'Раздел IV'!C51</f>
        <v>0</v>
      </c>
    </row>
    <row r="40" spans="1:5" ht="15.75">
      <c r="A40" s="107"/>
      <c r="B40" s="112" t="s">
        <v>63</v>
      </c>
      <c r="C40" s="179" t="s">
        <v>579</v>
      </c>
      <c r="D40" s="61" t="s">
        <v>574</v>
      </c>
      <c r="E40" s="61">
        <f>'Раздел IV'!D51</f>
        <v>0</v>
      </c>
    </row>
    <row r="41" spans="1:5" ht="15.75">
      <c r="A41" s="107" t="s">
        <v>606</v>
      </c>
      <c r="B41" s="108" t="s">
        <v>578</v>
      </c>
      <c r="C41" s="179" t="s">
        <v>579</v>
      </c>
      <c r="D41" s="250">
        <v>0.20883</v>
      </c>
      <c r="E41" s="263">
        <f>'Раздел IV'!C62</f>
        <v>0.208</v>
      </c>
    </row>
    <row r="42" spans="1:5" ht="15.75">
      <c r="A42" s="107"/>
      <c r="B42" s="112" t="s">
        <v>63</v>
      </c>
      <c r="C42" s="179" t="s">
        <v>579</v>
      </c>
      <c r="D42" s="60" t="s">
        <v>574</v>
      </c>
      <c r="E42" s="61">
        <f>'Раздел IV'!D62</f>
        <v>0</v>
      </c>
    </row>
    <row r="43" spans="1:5" ht="81.75">
      <c r="A43" s="302" t="s">
        <v>607</v>
      </c>
      <c r="B43" s="113" t="s">
        <v>148</v>
      </c>
      <c r="C43" s="303" t="s">
        <v>579</v>
      </c>
      <c r="D43" s="304">
        <f>SUM(D46,D48,D50,D52,D54)</f>
        <v>52.216</v>
      </c>
      <c r="E43" s="304">
        <f>SUM(E46,E48,E50,E52,E54)</f>
        <v>52.22447</v>
      </c>
    </row>
    <row r="44" spans="1:5" ht="15.75">
      <c r="A44" s="302"/>
      <c r="B44" s="114" t="s">
        <v>572</v>
      </c>
      <c r="C44" s="303"/>
      <c r="D44" s="304"/>
      <c r="E44" s="304"/>
    </row>
    <row r="45" spans="1:5" s="111" customFormat="1" ht="15.75">
      <c r="A45" s="177"/>
      <c r="B45" s="115" t="s">
        <v>63</v>
      </c>
      <c r="C45" s="179" t="s">
        <v>579</v>
      </c>
      <c r="D45" s="61" t="s">
        <v>574</v>
      </c>
      <c r="E45" s="61">
        <f>SUM(E47,E49,E51,E53,E55)</f>
        <v>0</v>
      </c>
    </row>
    <row r="46" spans="1:5" s="111" customFormat="1" ht="15.75">
      <c r="A46" s="177" t="s">
        <v>608</v>
      </c>
      <c r="B46" s="110" t="s">
        <v>575</v>
      </c>
      <c r="C46" s="179" t="s">
        <v>579</v>
      </c>
      <c r="D46" s="23">
        <v>0</v>
      </c>
      <c r="E46" s="61">
        <f>'Раздел IV'!B17</f>
        <v>0</v>
      </c>
    </row>
    <row r="47" spans="1:5" s="111" customFormat="1" ht="15.75">
      <c r="A47" s="177"/>
      <c r="B47" s="115" t="s">
        <v>63</v>
      </c>
      <c r="C47" s="179" t="s">
        <v>579</v>
      </c>
      <c r="D47" s="61" t="s">
        <v>574</v>
      </c>
      <c r="E47" s="61">
        <f>'Раздел IV'!D17</f>
        <v>0</v>
      </c>
    </row>
    <row r="48" spans="1:5" s="111" customFormat="1" ht="15.75">
      <c r="A48" s="177" t="s">
        <v>609</v>
      </c>
      <c r="B48" s="110" t="s">
        <v>695</v>
      </c>
      <c r="C48" s="179" t="s">
        <v>579</v>
      </c>
      <c r="D48" s="250">
        <v>51.906</v>
      </c>
      <c r="E48" s="263">
        <f>'Раздел IV'!B28</f>
        <v>51.906</v>
      </c>
    </row>
    <row r="49" spans="1:5" s="111" customFormat="1" ht="15.75">
      <c r="A49" s="177"/>
      <c r="B49" s="115" t="s">
        <v>63</v>
      </c>
      <c r="C49" s="179" t="s">
        <v>579</v>
      </c>
      <c r="D49" s="61" t="s">
        <v>574</v>
      </c>
      <c r="E49" s="61">
        <f>'Раздел IV'!D28</f>
        <v>0</v>
      </c>
    </row>
    <row r="50" spans="1:5" s="111" customFormat="1" ht="15.75">
      <c r="A50" s="177" t="s">
        <v>610</v>
      </c>
      <c r="B50" s="110" t="s">
        <v>576</v>
      </c>
      <c r="C50" s="178" t="s">
        <v>579</v>
      </c>
      <c r="D50" s="250">
        <v>0.11</v>
      </c>
      <c r="E50" s="263">
        <f>'Раздел IV'!B39</f>
        <v>0.11047</v>
      </c>
    </row>
    <row r="51" spans="1:5" s="111" customFormat="1" ht="15.75">
      <c r="A51" s="177"/>
      <c r="B51" s="115" t="s">
        <v>63</v>
      </c>
      <c r="C51" s="179" t="s">
        <v>579</v>
      </c>
      <c r="D51" s="61" t="s">
        <v>574</v>
      </c>
      <c r="E51" s="61">
        <f>'Раздел IV'!D39</f>
        <v>0</v>
      </c>
    </row>
    <row r="52" spans="1:5" s="111" customFormat="1" ht="15.75">
      <c r="A52" s="177" t="s">
        <v>611</v>
      </c>
      <c r="B52" s="110" t="s">
        <v>577</v>
      </c>
      <c r="C52" s="178" t="s">
        <v>579</v>
      </c>
      <c r="D52" s="23">
        <v>0</v>
      </c>
      <c r="E52" s="61">
        <f>'Раздел IV'!B50</f>
        <v>0</v>
      </c>
    </row>
    <row r="53" spans="1:5" s="111" customFormat="1" ht="15.75">
      <c r="A53" s="177"/>
      <c r="B53" s="115" t="s">
        <v>63</v>
      </c>
      <c r="C53" s="179" t="s">
        <v>579</v>
      </c>
      <c r="D53" s="61" t="s">
        <v>574</v>
      </c>
      <c r="E53" s="61">
        <f>'Раздел IV'!D50</f>
        <v>0</v>
      </c>
    </row>
    <row r="54" spans="1:5" s="111" customFormat="1" ht="15.75">
      <c r="A54" s="177" t="s">
        <v>612</v>
      </c>
      <c r="B54" s="110" t="s">
        <v>578</v>
      </c>
      <c r="C54" s="178" t="s">
        <v>579</v>
      </c>
      <c r="D54" s="250">
        <v>0.2</v>
      </c>
      <c r="E54" s="263">
        <f>'Раздел IV'!B61</f>
        <v>0.208</v>
      </c>
    </row>
    <row r="55" spans="1:5" s="111" customFormat="1" ht="15.75">
      <c r="A55" s="177"/>
      <c r="B55" s="115" t="s">
        <v>63</v>
      </c>
      <c r="C55" s="178" t="s">
        <v>579</v>
      </c>
      <c r="D55" s="61" t="s">
        <v>574</v>
      </c>
      <c r="E55" s="61">
        <f>'Раздел IV'!D61</f>
        <v>0</v>
      </c>
    </row>
    <row r="56" spans="1:5" ht="78.75">
      <c r="A56" s="289" t="s">
        <v>613</v>
      </c>
      <c r="B56" s="106" t="s">
        <v>150</v>
      </c>
      <c r="C56" s="290" t="s">
        <v>580</v>
      </c>
      <c r="D56" s="292">
        <f>IF(D23&gt;0,D30/D23%,0)</f>
        <v>0.2460033855872374</v>
      </c>
      <c r="E56" s="292">
        <f>IF(E23&gt;0,E30/E23%,0)</f>
        <v>0.24595121321478453</v>
      </c>
    </row>
    <row r="57" spans="1:5" ht="15.75">
      <c r="A57" s="289"/>
      <c r="B57" s="106" t="s">
        <v>572</v>
      </c>
      <c r="C57" s="290"/>
      <c r="D57" s="292"/>
      <c r="E57" s="292"/>
    </row>
    <row r="58" spans="1:5" ht="15.75">
      <c r="A58" s="107"/>
      <c r="B58" s="112" t="s">
        <v>63</v>
      </c>
      <c r="C58" s="179" t="s">
        <v>580</v>
      </c>
      <c r="D58" s="60" t="s">
        <v>574</v>
      </c>
      <c r="E58" s="60">
        <f>IF(E23&gt;0,E32/E23%,0)</f>
        <v>0</v>
      </c>
    </row>
    <row r="59" spans="1:5" ht="15.75">
      <c r="A59" s="107" t="s">
        <v>614</v>
      </c>
      <c r="B59" s="108" t="s">
        <v>575</v>
      </c>
      <c r="C59" s="179" t="s">
        <v>580</v>
      </c>
      <c r="D59" s="60">
        <f>IF(D25&gt;0,D33/D25%,0)</f>
        <v>99.99999999999999</v>
      </c>
      <c r="E59" s="60">
        <f>IF(E25&gt;0,E33/E25%,0)</f>
        <v>99.99999999999999</v>
      </c>
    </row>
    <row r="60" spans="1:5" ht="15.75">
      <c r="A60" s="107"/>
      <c r="B60" s="112" t="s">
        <v>63</v>
      </c>
      <c r="C60" s="179" t="s">
        <v>580</v>
      </c>
      <c r="D60" s="60" t="s">
        <v>574</v>
      </c>
      <c r="E60" s="60">
        <f>IF(E25&gt;0,E34/E25%,0)</f>
        <v>0</v>
      </c>
    </row>
    <row r="61" spans="1:5" ht="15.75">
      <c r="A61" s="107" t="s">
        <v>615</v>
      </c>
      <c r="B61" s="108" t="s">
        <v>695</v>
      </c>
      <c r="C61" s="179" t="s">
        <v>580</v>
      </c>
      <c r="D61" s="60">
        <f>IF(D26&gt;0,D35/D26%,0)</f>
        <v>0.22625622967811557</v>
      </c>
      <c r="E61" s="60">
        <f>IF(E26&gt;0,E35/E26%,0)</f>
        <v>0.22625618148997256</v>
      </c>
    </row>
    <row r="62" spans="1:5" ht="15.75">
      <c r="A62" s="107"/>
      <c r="B62" s="112" t="s">
        <v>63</v>
      </c>
      <c r="C62" s="179" t="s">
        <v>580</v>
      </c>
      <c r="D62" s="60" t="s">
        <v>574</v>
      </c>
      <c r="E62" s="60">
        <f>IF(E26&gt;0,E36/E26%,0)</f>
        <v>0</v>
      </c>
    </row>
    <row r="63" spans="1:5" ht="15.75">
      <c r="A63" s="107" t="s">
        <v>616</v>
      </c>
      <c r="B63" s="108" t="s">
        <v>576</v>
      </c>
      <c r="C63" s="179" t="s">
        <v>580</v>
      </c>
      <c r="D63" s="60">
        <f>IF(D27&gt;0,D37/D27%,0)</f>
        <v>0.09846121002668283</v>
      </c>
      <c r="E63" s="60">
        <f>IF(E27&gt;0,E37/E27%,0)</f>
        <v>0.09846121002668283</v>
      </c>
    </row>
    <row r="64" spans="1:5" ht="15.75">
      <c r="A64" s="107"/>
      <c r="B64" s="112" t="s">
        <v>63</v>
      </c>
      <c r="C64" s="179" t="s">
        <v>580</v>
      </c>
      <c r="D64" s="60" t="s">
        <v>574</v>
      </c>
      <c r="E64" s="60">
        <f>IF(E27&gt;0,E38/E27%,0)</f>
        <v>0</v>
      </c>
    </row>
    <row r="65" spans="1:5" ht="15.75">
      <c r="A65" s="107" t="s">
        <v>617</v>
      </c>
      <c r="B65" s="108" t="s">
        <v>577</v>
      </c>
      <c r="C65" s="179" t="s">
        <v>580</v>
      </c>
      <c r="D65" s="60">
        <f>IF(D28&gt;0,D39/D28%,0)</f>
        <v>0</v>
      </c>
      <c r="E65" s="60">
        <f>IF(E28&gt;0,E39/E28%,0)</f>
        <v>0</v>
      </c>
    </row>
    <row r="66" spans="1:5" ht="15.75">
      <c r="A66" s="107"/>
      <c r="B66" s="112" t="s">
        <v>63</v>
      </c>
      <c r="C66" s="179" t="s">
        <v>580</v>
      </c>
      <c r="D66" s="60" t="s">
        <v>574</v>
      </c>
      <c r="E66" s="60">
        <f>IF(E28&gt;0,E40/E28%,0)</f>
        <v>0</v>
      </c>
    </row>
    <row r="67" spans="1:5" ht="15.75">
      <c r="A67" s="107" t="s">
        <v>618</v>
      </c>
      <c r="B67" s="108" t="s">
        <v>578</v>
      </c>
      <c r="C67" s="179" t="s">
        <v>580</v>
      </c>
      <c r="D67" s="60">
        <f>IF(D29&gt;0,D41/D29%,0)</f>
        <v>0.3037262202571412</v>
      </c>
      <c r="E67" s="60">
        <f>IF(E29&gt;0,E41/E29%,0)</f>
        <v>0.3025212528452269</v>
      </c>
    </row>
    <row r="68" spans="1:5" ht="15.75">
      <c r="A68" s="107"/>
      <c r="B68" s="112" t="s">
        <v>63</v>
      </c>
      <c r="C68" s="179" t="s">
        <v>580</v>
      </c>
      <c r="D68" s="60" t="s">
        <v>574</v>
      </c>
      <c r="E68" s="60">
        <f>IF(E29&gt;0,E42/E29%,0)</f>
        <v>0</v>
      </c>
    </row>
    <row r="69" spans="1:5" ht="94.5">
      <c r="A69" s="302" t="s">
        <v>619</v>
      </c>
      <c r="B69" s="113" t="s">
        <v>151</v>
      </c>
      <c r="C69" s="303" t="s">
        <v>580</v>
      </c>
      <c r="D69" s="304">
        <f>IF(D23&gt;0,D43/D23%,0)</f>
        <v>3.2841543174451435</v>
      </c>
      <c r="E69" s="304">
        <f>IF(E23&gt;0,E43/E23%,0)</f>
        <v>3.284687455983326</v>
      </c>
    </row>
    <row r="70" spans="1:5" ht="15.75">
      <c r="A70" s="302"/>
      <c r="B70" s="114" t="s">
        <v>572</v>
      </c>
      <c r="C70" s="303"/>
      <c r="D70" s="304"/>
      <c r="E70" s="304"/>
    </row>
    <row r="71" spans="1:5" ht="15.75">
      <c r="A71" s="107"/>
      <c r="B71" s="115" t="s">
        <v>63</v>
      </c>
      <c r="C71" s="179" t="s">
        <v>580</v>
      </c>
      <c r="D71" s="61" t="s">
        <v>574</v>
      </c>
      <c r="E71" s="61">
        <f>IF(E23&gt;0,E45/E23%,0)</f>
        <v>0</v>
      </c>
    </row>
    <row r="72" spans="1:5" ht="15.75">
      <c r="A72" s="177" t="s">
        <v>620</v>
      </c>
      <c r="B72" s="110" t="s">
        <v>575</v>
      </c>
      <c r="C72" s="179" t="s">
        <v>580</v>
      </c>
      <c r="D72" s="61">
        <f>IF(D25&gt;0,D46/D25%,0)</f>
        <v>0</v>
      </c>
      <c r="E72" s="61">
        <f>IF(E25&gt;0,E46/E25%,0)</f>
        <v>0</v>
      </c>
    </row>
    <row r="73" spans="1:5" s="111" customFormat="1" ht="15.75">
      <c r="A73" s="177"/>
      <c r="B73" s="115" t="s">
        <v>63</v>
      </c>
      <c r="C73" s="178" t="s">
        <v>580</v>
      </c>
      <c r="D73" s="61" t="s">
        <v>574</v>
      </c>
      <c r="E73" s="61">
        <f>IF(E25&gt;0,E47/E25%,0)</f>
        <v>0</v>
      </c>
    </row>
    <row r="74" spans="1:5" s="111" customFormat="1" ht="15.75">
      <c r="A74" s="177" t="s">
        <v>621</v>
      </c>
      <c r="B74" s="110" t="s">
        <v>695</v>
      </c>
      <c r="C74" s="178" t="s">
        <v>580</v>
      </c>
      <c r="D74" s="61">
        <f>IF(D26&gt;0,D48/D26%,0)</f>
        <v>3.684987718127476</v>
      </c>
      <c r="E74" s="61">
        <f>IF(E26&gt;0,E48/E26%,0)</f>
        <v>3.684986933297307</v>
      </c>
    </row>
    <row r="75" spans="1:5" ht="15.75">
      <c r="A75" s="177"/>
      <c r="B75" s="115" t="s">
        <v>63</v>
      </c>
      <c r="C75" s="179" t="s">
        <v>580</v>
      </c>
      <c r="D75" s="61" t="s">
        <v>574</v>
      </c>
      <c r="E75" s="61">
        <f>IF(E26&gt;0,E49/E26%,0)</f>
        <v>0</v>
      </c>
    </row>
    <row r="76" spans="1:5" s="111" customFormat="1" ht="15.75">
      <c r="A76" s="177" t="s">
        <v>622</v>
      </c>
      <c r="B76" s="110" t="s">
        <v>576</v>
      </c>
      <c r="C76" s="178" t="s">
        <v>580</v>
      </c>
      <c r="D76" s="61">
        <f>IF(D27&gt;0,D50/D27%,0)</f>
        <v>0.09804230200900799</v>
      </c>
      <c r="E76" s="61">
        <f>IF(E27&gt;0,E50/E27%,0)</f>
        <v>0.09846121002668283</v>
      </c>
    </row>
    <row r="77" spans="1:5" ht="15.75">
      <c r="A77" s="177"/>
      <c r="B77" s="115" t="s">
        <v>63</v>
      </c>
      <c r="C77" s="179" t="s">
        <v>580</v>
      </c>
      <c r="D77" s="61" t="s">
        <v>574</v>
      </c>
      <c r="E77" s="61">
        <f>IF(E27&gt;0,E51/E27%,0)</f>
        <v>0</v>
      </c>
    </row>
    <row r="78" spans="1:5" s="111" customFormat="1" ht="15.75">
      <c r="A78" s="177" t="s">
        <v>623</v>
      </c>
      <c r="B78" s="110" t="s">
        <v>577</v>
      </c>
      <c r="C78" s="178" t="s">
        <v>580</v>
      </c>
      <c r="D78" s="61">
        <f>IF(D28&gt;0,D52/D28%,0)</f>
        <v>0</v>
      </c>
      <c r="E78" s="61">
        <f>IF(E28&gt;0,E52/E28%,0)</f>
        <v>0</v>
      </c>
    </row>
    <row r="79" spans="1:5" ht="15.75">
      <c r="A79" s="177"/>
      <c r="B79" s="115" t="s">
        <v>63</v>
      </c>
      <c r="C79" s="179" t="s">
        <v>580</v>
      </c>
      <c r="D79" s="61" t="s">
        <v>574</v>
      </c>
      <c r="E79" s="61">
        <f>IF(E28&gt;0,E53/E28%,0)</f>
        <v>0</v>
      </c>
    </row>
    <row r="80" spans="1:5" s="111" customFormat="1" ht="15.75">
      <c r="A80" s="177" t="s">
        <v>624</v>
      </c>
      <c r="B80" s="110" t="s">
        <v>578</v>
      </c>
      <c r="C80" s="178" t="s">
        <v>580</v>
      </c>
      <c r="D80" s="61">
        <f>IF(D29&gt;0,D54/D29%,0)</f>
        <v>0.290883704694863</v>
      </c>
      <c r="E80" s="61">
        <f>IF(E29&gt;0,E54/E29%,0)</f>
        <v>0.3025212528452269</v>
      </c>
    </row>
    <row r="81" spans="1:5" s="111" customFormat="1" ht="15.75">
      <c r="A81" s="177"/>
      <c r="B81" s="115" t="s">
        <v>63</v>
      </c>
      <c r="C81" s="178" t="s">
        <v>580</v>
      </c>
      <c r="D81" s="61" t="s">
        <v>574</v>
      </c>
      <c r="E81" s="61">
        <f>IF(E29&gt;0,E55/E29%,0)</f>
        <v>0</v>
      </c>
    </row>
    <row r="82" spans="1:5" s="111" customFormat="1" ht="15.75">
      <c r="A82" s="177" t="s">
        <v>625</v>
      </c>
      <c r="B82" s="110" t="s">
        <v>654</v>
      </c>
      <c r="C82" s="178"/>
      <c r="D82" s="85"/>
      <c r="E82" s="62"/>
    </row>
    <row r="83" spans="1:5" s="111" customFormat="1" ht="31.5">
      <c r="A83" s="299" t="s">
        <v>626</v>
      </c>
      <c r="B83" s="116" t="s">
        <v>657</v>
      </c>
      <c r="C83" s="178" t="s">
        <v>573</v>
      </c>
      <c r="D83" s="62" t="s">
        <v>574</v>
      </c>
      <c r="E83" s="62">
        <f>SUM(E84:E87)</f>
        <v>16</v>
      </c>
    </row>
    <row r="84" spans="1:5" s="111" customFormat="1" ht="15.75">
      <c r="A84" s="299"/>
      <c r="B84" s="117" t="s">
        <v>689</v>
      </c>
      <c r="C84" s="178" t="s">
        <v>573</v>
      </c>
      <c r="D84" s="62" t="s">
        <v>574</v>
      </c>
      <c r="E84" s="25">
        <v>2</v>
      </c>
    </row>
    <row r="85" spans="1:5" s="111" customFormat="1" ht="15.75">
      <c r="A85" s="299"/>
      <c r="B85" s="117" t="s">
        <v>690</v>
      </c>
      <c r="C85" s="178" t="s">
        <v>573</v>
      </c>
      <c r="D85" s="62" t="s">
        <v>574</v>
      </c>
      <c r="E85" s="25">
        <v>3</v>
      </c>
    </row>
    <row r="86" spans="1:5" s="111" customFormat="1" ht="15.75">
      <c r="A86" s="299"/>
      <c r="B86" s="117" t="s">
        <v>658</v>
      </c>
      <c r="C86" s="178" t="s">
        <v>573</v>
      </c>
      <c r="D86" s="62" t="s">
        <v>574</v>
      </c>
      <c r="E86" s="25">
        <v>3</v>
      </c>
    </row>
    <row r="87" spans="1:5" s="111" customFormat="1" ht="15.75">
      <c r="A87" s="299"/>
      <c r="B87" s="117" t="s">
        <v>659</v>
      </c>
      <c r="C87" s="178" t="s">
        <v>573</v>
      </c>
      <c r="D87" s="62" t="s">
        <v>574</v>
      </c>
      <c r="E87" s="25">
        <v>8</v>
      </c>
    </row>
    <row r="88" spans="1:5" ht="31.5">
      <c r="A88" s="177" t="s">
        <v>627</v>
      </c>
      <c r="B88" s="116" t="s">
        <v>64</v>
      </c>
      <c r="C88" s="178" t="s">
        <v>573</v>
      </c>
      <c r="D88" s="62" t="s">
        <v>574</v>
      </c>
      <c r="E88" s="25">
        <v>1</v>
      </c>
    </row>
    <row r="89" spans="1:5" ht="15.75">
      <c r="A89" s="177" t="s">
        <v>628</v>
      </c>
      <c r="B89" s="116" t="s">
        <v>65</v>
      </c>
      <c r="C89" s="178" t="s">
        <v>573</v>
      </c>
      <c r="D89" s="62" t="s">
        <v>574</v>
      </c>
      <c r="E89" s="25">
        <v>3</v>
      </c>
    </row>
    <row r="90" spans="1:5" s="111" customFormat="1" ht="15.75">
      <c r="A90" s="177" t="s">
        <v>629</v>
      </c>
      <c r="B90" s="116" t="s">
        <v>66</v>
      </c>
      <c r="C90" s="178" t="s">
        <v>573</v>
      </c>
      <c r="D90" s="62" t="s">
        <v>574</v>
      </c>
      <c r="E90" s="25">
        <v>0</v>
      </c>
    </row>
    <row r="91" spans="1:5" s="111" customFormat="1" ht="50.25">
      <c r="A91" s="299" t="s">
        <v>630</v>
      </c>
      <c r="B91" s="116" t="s">
        <v>424</v>
      </c>
      <c r="C91" s="178" t="s">
        <v>655</v>
      </c>
      <c r="D91" s="62" t="s">
        <v>574</v>
      </c>
      <c r="E91" s="62">
        <f>SUM(E92:E93)</f>
        <v>1</v>
      </c>
    </row>
    <row r="92" spans="1:5" s="111" customFormat="1" ht="31.5">
      <c r="A92" s="299"/>
      <c r="B92" s="117" t="s">
        <v>656</v>
      </c>
      <c r="C92" s="178" t="s">
        <v>655</v>
      </c>
      <c r="D92" s="62" t="s">
        <v>574</v>
      </c>
      <c r="E92" s="25">
        <v>1</v>
      </c>
    </row>
    <row r="93" spans="1:5" s="111" customFormat="1" ht="31.5">
      <c r="A93" s="299"/>
      <c r="B93" s="117" t="s">
        <v>470</v>
      </c>
      <c r="C93" s="178" t="s">
        <v>655</v>
      </c>
      <c r="D93" s="62" t="s">
        <v>574</v>
      </c>
      <c r="E93" s="25">
        <v>0</v>
      </c>
    </row>
    <row r="94" spans="1:5" s="111" customFormat="1" ht="31.5">
      <c r="A94" s="177" t="s">
        <v>145</v>
      </c>
      <c r="B94" s="116" t="s">
        <v>427</v>
      </c>
      <c r="C94" s="118" t="s">
        <v>573</v>
      </c>
      <c r="D94" s="62" t="s">
        <v>574</v>
      </c>
      <c r="E94" s="25">
        <v>269</v>
      </c>
    </row>
    <row r="95" spans="1:5" s="111" customFormat="1" ht="31.5">
      <c r="A95" s="177" t="s">
        <v>213</v>
      </c>
      <c r="B95" s="116" t="s">
        <v>186</v>
      </c>
      <c r="C95" s="178" t="s">
        <v>573</v>
      </c>
      <c r="D95" s="62" t="s">
        <v>574</v>
      </c>
      <c r="E95" s="62">
        <f>SUM('Раздел I'!D234,'Раздел I'!D239)</f>
        <v>15</v>
      </c>
    </row>
    <row r="96" spans="1:5" s="111" customFormat="1" ht="31.5">
      <c r="A96" s="119" t="s">
        <v>214</v>
      </c>
      <c r="B96" s="116" t="s">
        <v>207</v>
      </c>
      <c r="C96" s="118" t="s">
        <v>573</v>
      </c>
      <c r="D96" s="85" t="s">
        <v>574</v>
      </c>
      <c r="E96" s="24">
        <v>0</v>
      </c>
    </row>
    <row r="97" spans="1:5" s="111" customFormat="1" ht="15.75">
      <c r="A97" s="177" t="s">
        <v>631</v>
      </c>
      <c r="B97" s="110" t="s">
        <v>208</v>
      </c>
      <c r="C97" s="120"/>
      <c r="D97" s="62"/>
      <c r="E97" s="62"/>
    </row>
    <row r="98" spans="1:5" s="111" customFormat="1" ht="25.5">
      <c r="A98" s="177" t="s">
        <v>638</v>
      </c>
      <c r="B98" s="121" t="s">
        <v>209</v>
      </c>
      <c r="C98" s="120" t="s">
        <v>581</v>
      </c>
      <c r="D98" s="62" t="s">
        <v>574</v>
      </c>
      <c r="E98" s="25">
        <v>100</v>
      </c>
    </row>
    <row r="99" spans="1:5" s="111" customFormat="1" ht="25.5">
      <c r="A99" s="177" t="s">
        <v>639</v>
      </c>
      <c r="B99" s="121" t="s">
        <v>210</v>
      </c>
      <c r="C99" s="120" t="s">
        <v>581</v>
      </c>
      <c r="D99" s="62" t="s">
        <v>574</v>
      </c>
      <c r="E99" s="25">
        <v>0</v>
      </c>
    </row>
    <row r="100" spans="1:5" s="111" customFormat="1" ht="18.75">
      <c r="A100" s="177" t="s">
        <v>632</v>
      </c>
      <c r="B100" s="122" t="s">
        <v>212</v>
      </c>
      <c r="C100" s="178"/>
      <c r="D100" s="62"/>
      <c r="E100" s="62"/>
    </row>
    <row r="101" spans="1:5" s="111" customFormat="1" ht="25.5">
      <c r="A101" s="177" t="s">
        <v>275</v>
      </c>
      <c r="B101" s="121" t="s">
        <v>209</v>
      </c>
      <c r="C101" s="120" t="s">
        <v>582</v>
      </c>
      <c r="D101" s="62" t="s">
        <v>574</v>
      </c>
      <c r="E101" s="25">
        <v>100</v>
      </c>
    </row>
    <row r="102" spans="1:5" s="111" customFormat="1" ht="38.25">
      <c r="A102" s="309" t="s">
        <v>475</v>
      </c>
      <c r="B102" s="308" t="s">
        <v>476</v>
      </c>
      <c r="C102" s="120" t="s">
        <v>478</v>
      </c>
      <c r="D102" s="62" t="s">
        <v>574</v>
      </c>
      <c r="E102" s="25">
        <v>4</v>
      </c>
    </row>
    <row r="103" spans="1:5" s="111" customFormat="1" ht="38.25">
      <c r="A103" s="309"/>
      <c r="B103" s="308"/>
      <c r="C103" s="120" t="s">
        <v>477</v>
      </c>
      <c r="D103" s="62" t="s">
        <v>574</v>
      </c>
      <c r="E103" s="25">
        <v>9</v>
      </c>
    </row>
    <row r="104" spans="1:5" s="111" customFormat="1" ht="48" customHeight="1">
      <c r="A104" s="309"/>
      <c r="B104" s="308"/>
      <c r="C104" s="120" t="s">
        <v>479</v>
      </c>
      <c r="D104" s="62" t="s">
        <v>574</v>
      </c>
      <c r="E104" s="25">
        <v>249</v>
      </c>
    </row>
    <row r="105" spans="1:5" s="111" customFormat="1" ht="25.5">
      <c r="A105" s="177" t="s">
        <v>277</v>
      </c>
      <c r="B105" s="121" t="s">
        <v>210</v>
      </c>
      <c r="C105" s="120" t="s">
        <v>582</v>
      </c>
      <c r="D105" s="62" t="s">
        <v>574</v>
      </c>
      <c r="E105" s="25">
        <v>90</v>
      </c>
    </row>
    <row r="106" spans="1:5" s="111" customFormat="1" ht="50.25">
      <c r="A106" s="299" t="s">
        <v>633</v>
      </c>
      <c r="B106" s="122" t="s">
        <v>153</v>
      </c>
      <c r="C106" s="300" t="s">
        <v>579</v>
      </c>
      <c r="D106" s="259">
        <f>SUM(D108,D109,D110,D111,D112,D113,D114)</f>
        <v>1.75</v>
      </c>
      <c r="E106" s="259">
        <f>SUM(E108,E109,E110,E111,E112,E113,E114)</f>
        <v>1.75</v>
      </c>
    </row>
    <row r="107" spans="1:5" s="111" customFormat="1" ht="15.75">
      <c r="A107" s="299"/>
      <c r="B107" s="110" t="s">
        <v>572</v>
      </c>
      <c r="C107" s="300"/>
      <c r="D107" s="259"/>
      <c r="E107" s="259"/>
    </row>
    <row r="108" spans="1:5" s="111" customFormat="1" ht="15.75">
      <c r="A108" s="123"/>
      <c r="B108" s="121" t="s">
        <v>583</v>
      </c>
      <c r="C108" s="178" t="s">
        <v>579</v>
      </c>
      <c r="D108" s="86">
        <v>0.3</v>
      </c>
      <c r="E108" s="86">
        <v>0.3</v>
      </c>
    </row>
    <row r="109" spans="1:5" s="111" customFormat="1" ht="15.75">
      <c r="A109" s="123"/>
      <c r="B109" s="121" t="s">
        <v>575</v>
      </c>
      <c r="C109" s="178" t="s">
        <v>579</v>
      </c>
      <c r="D109" s="86">
        <v>0.4</v>
      </c>
      <c r="E109" s="86">
        <v>0.4</v>
      </c>
    </row>
    <row r="110" spans="1:5" s="111" customFormat="1" ht="15.75">
      <c r="A110" s="123"/>
      <c r="B110" s="121" t="s">
        <v>695</v>
      </c>
      <c r="C110" s="178" t="s">
        <v>579</v>
      </c>
      <c r="D110" s="244">
        <v>0.65</v>
      </c>
      <c r="E110" s="244">
        <v>0.65</v>
      </c>
    </row>
    <row r="111" spans="1:5" s="111" customFormat="1" ht="15.75">
      <c r="A111" s="123"/>
      <c r="B111" s="121" t="s">
        <v>576</v>
      </c>
      <c r="C111" s="178" t="s">
        <v>579</v>
      </c>
      <c r="D111" s="86">
        <v>0</v>
      </c>
      <c r="E111" s="86">
        <v>0</v>
      </c>
    </row>
    <row r="112" spans="1:5" s="111" customFormat="1" ht="15.75">
      <c r="A112" s="123"/>
      <c r="B112" s="121" t="s">
        <v>577</v>
      </c>
      <c r="C112" s="178" t="s">
        <v>579</v>
      </c>
      <c r="D112" s="86">
        <v>0</v>
      </c>
      <c r="E112" s="86">
        <v>0</v>
      </c>
    </row>
    <row r="113" spans="1:5" s="111" customFormat="1" ht="15.75">
      <c r="A113" s="123"/>
      <c r="B113" s="121" t="s">
        <v>578</v>
      </c>
      <c r="C113" s="178" t="s">
        <v>579</v>
      </c>
      <c r="D113" s="86">
        <v>0</v>
      </c>
      <c r="E113" s="86">
        <v>0</v>
      </c>
    </row>
    <row r="114" spans="1:5" s="111" customFormat="1" ht="15.75">
      <c r="A114" s="123"/>
      <c r="B114" s="243" t="s">
        <v>426</v>
      </c>
      <c r="C114" s="178" t="s">
        <v>579</v>
      </c>
      <c r="D114" s="86">
        <v>0.4</v>
      </c>
      <c r="E114" s="86">
        <v>0.4</v>
      </c>
    </row>
    <row r="115" spans="1:5" s="111" customFormat="1" ht="31.5">
      <c r="A115" s="177" t="s">
        <v>634</v>
      </c>
      <c r="B115" s="122" t="s">
        <v>144</v>
      </c>
      <c r="C115" s="178" t="s">
        <v>580</v>
      </c>
      <c r="D115" s="62" t="s">
        <v>574</v>
      </c>
      <c r="E115" s="102">
        <f>IF(E116+E117&gt;0,E116/(E116+E117)*100,0)</f>
        <v>0</v>
      </c>
    </row>
    <row r="116" spans="1:5" s="111" customFormat="1" ht="15.75">
      <c r="A116" s="177"/>
      <c r="B116" s="124" t="s">
        <v>223</v>
      </c>
      <c r="C116" s="178" t="s">
        <v>655</v>
      </c>
      <c r="D116" s="62" t="s">
        <v>574</v>
      </c>
      <c r="E116" s="62">
        <f>'Раздел VI'!D8</f>
        <v>0</v>
      </c>
    </row>
    <row r="117" spans="1:5" s="111" customFormat="1" ht="31.5">
      <c r="A117" s="177"/>
      <c r="B117" s="124" t="s">
        <v>224</v>
      </c>
      <c r="C117" s="178" t="s">
        <v>655</v>
      </c>
      <c r="D117" s="62" t="s">
        <v>574</v>
      </c>
      <c r="E117" s="62">
        <f>'Раздел VI'!C8</f>
        <v>1985</v>
      </c>
    </row>
    <row r="118" spans="1:5" s="111" customFormat="1" ht="53.25" customHeight="1">
      <c r="A118" s="119" t="s">
        <v>635</v>
      </c>
      <c r="B118" s="122" t="s">
        <v>421</v>
      </c>
      <c r="C118" s="118" t="s">
        <v>580</v>
      </c>
      <c r="D118" s="85" t="s">
        <v>574</v>
      </c>
      <c r="E118" s="61">
        <f>IF(E91+E119&gt;0,E91/(E91+E119)*100,0)</f>
        <v>0.21141649048625794</v>
      </c>
    </row>
    <row r="119" spans="1:5" s="111" customFormat="1" ht="50.25">
      <c r="A119" s="119"/>
      <c r="B119" s="116" t="s">
        <v>422</v>
      </c>
      <c r="C119" s="118" t="s">
        <v>655</v>
      </c>
      <c r="D119" s="85" t="s">
        <v>574</v>
      </c>
      <c r="E119" s="24">
        <f>386+67+19</f>
        <v>472</v>
      </c>
    </row>
    <row r="120" spans="1:5" s="111" customFormat="1" ht="36" customHeight="1">
      <c r="A120" s="296" t="s">
        <v>146</v>
      </c>
      <c r="B120" s="296"/>
      <c r="C120" s="296"/>
      <c r="D120" s="296"/>
      <c r="E120" s="296"/>
    </row>
    <row r="121" spans="1:5" s="111" customFormat="1" ht="70.5" customHeight="1">
      <c r="A121" s="296" t="s">
        <v>149</v>
      </c>
      <c r="B121" s="296"/>
      <c r="C121" s="296"/>
      <c r="D121" s="296"/>
      <c r="E121" s="296"/>
    </row>
    <row r="122" spans="1:5" s="111" customFormat="1" ht="38.25" customHeight="1">
      <c r="A122" s="296" t="s">
        <v>152</v>
      </c>
      <c r="B122" s="296"/>
      <c r="C122" s="296"/>
      <c r="D122" s="296"/>
      <c r="E122" s="296"/>
    </row>
    <row r="123" spans="1:5" s="111" customFormat="1" ht="21" customHeight="1">
      <c r="A123" s="296" t="s">
        <v>211</v>
      </c>
      <c r="B123" s="296"/>
      <c r="C123" s="296"/>
      <c r="D123" s="296"/>
      <c r="E123" s="296"/>
    </row>
    <row r="124" spans="1:5" s="125" customFormat="1" ht="37.5" customHeight="1">
      <c r="A124" s="296" t="s">
        <v>154</v>
      </c>
      <c r="B124" s="296"/>
      <c r="C124" s="296"/>
      <c r="D124" s="296"/>
      <c r="E124" s="296"/>
    </row>
    <row r="125" spans="1:5" ht="40.5" customHeight="1">
      <c r="A125" s="297" t="s">
        <v>423</v>
      </c>
      <c r="B125" s="297"/>
      <c r="C125" s="297"/>
      <c r="D125" s="297"/>
      <c r="E125" s="297"/>
    </row>
  </sheetData>
  <sheetProtection sheet="1" objects="1" scenarios="1" formatCells="0" formatColumns="0" formatRows="0" sort="0" autoFilter="0"/>
  <mergeCells count="50">
    <mergeCell ref="A8:A9"/>
    <mergeCell ref="A15:E15"/>
    <mergeCell ref="B102:B104"/>
    <mergeCell ref="A102:A104"/>
    <mergeCell ref="C23:C24"/>
    <mergeCell ref="D23:D24"/>
    <mergeCell ref="A43:A44"/>
    <mergeCell ref="C43:C44"/>
    <mergeCell ref="D43:D44"/>
    <mergeCell ref="E43:E44"/>
    <mergeCell ref="A16:A17"/>
    <mergeCell ref="C16:C17"/>
    <mergeCell ref="D16:D17"/>
    <mergeCell ref="E16:E17"/>
    <mergeCell ref="E30:E31"/>
    <mergeCell ref="A4:A6"/>
    <mergeCell ref="B4:B6"/>
    <mergeCell ref="C4:C6"/>
    <mergeCell ref="D4:E4"/>
    <mergeCell ref="D5:D6"/>
    <mergeCell ref="C69:C70"/>
    <mergeCell ref="D69:D70"/>
    <mergeCell ref="E69:E70"/>
    <mergeCell ref="A91:A93"/>
    <mergeCell ref="A83:A87"/>
    <mergeCell ref="A1:E1"/>
    <mergeCell ref="A2:E2"/>
    <mergeCell ref="A120:E120"/>
    <mergeCell ref="A106:A107"/>
    <mergeCell ref="C106:C107"/>
    <mergeCell ref="D106:D107"/>
    <mergeCell ref="C8:C9"/>
    <mergeCell ref="D8:D9"/>
    <mergeCell ref="E8:E9"/>
    <mergeCell ref="A69:A70"/>
    <mergeCell ref="A122:E122"/>
    <mergeCell ref="A123:E123"/>
    <mergeCell ref="A121:E121"/>
    <mergeCell ref="A125:E125"/>
    <mergeCell ref="A124:E124"/>
    <mergeCell ref="E106:E107"/>
    <mergeCell ref="A56:A57"/>
    <mergeCell ref="C56:C57"/>
    <mergeCell ref="E23:E24"/>
    <mergeCell ref="A23:A24"/>
    <mergeCell ref="D56:D57"/>
    <mergeCell ref="A30:A31"/>
    <mergeCell ref="C30:C31"/>
    <mergeCell ref="D30:D31"/>
    <mergeCell ref="E56:E57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28" sqref="G28"/>
    </sheetView>
  </sheetViews>
  <sheetFormatPr defaultColWidth="9.140625" defaultRowHeight="15"/>
  <cols>
    <col min="1" max="1" width="13.57421875" style="126" customWidth="1"/>
    <col min="2" max="2" width="10.7109375" style="126" customWidth="1"/>
    <col min="3" max="4" width="19.28125" style="126" customWidth="1"/>
    <col min="5" max="8" width="19.00390625" style="126" customWidth="1"/>
    <col min="9" max="16384" width="9.140625" style="126" customWidth="1"/>
  </cols>
  <sheetData>
    <row r="1" spans="1:8" ht="16.5">
      <c r="A1" s="319" t="s">
        <v>694</v>
      </c>
      <c r="B1" s="319"/>
      <c r="C1" s="319"/>
      <c r="D1" s="319"/>
      <c r="E1" s="319"/>
      <c r="F1" s="319"/>
      <c r="G1" s="319"/>
      <c r="H1" s="319"/>
    </row>
    <row r="3" spans="1:8" ht="15.75">
      <c r="A3" s="310" t="s">
        <v>666</v>
      </c>
      <c r="B3" s="310" t="s">
        <v>67</v>
      </c>
      <c r="C3" s="310"/>
      <c r="D3" s="310"/>
      <c r="E3" s="310"/>
      <c r="F3" s="310"/>
      <c r="G3" s="310"/>
      <c r="H3" s="310"/>
    </row>
    <row r="4" spans="1:8" ht="15.75" customHeight="1">
      <c r="A4" s="310"/>
      <c r="B4" s="310" t="s">
        <v>660</v>
      </c>
      <c r="C4" s="311" t="s">
        <v>665</v>
      </c>
      <c r="D4" s="312"/>
      <c r="E4" s="312"/>
      <c r="F4" s="312"/>
      <c r="G4" s="312"/>
      <c r="H4" s="313"/>
    </row>
    <row r="5" spans="1:8" ht="15.75">
      <c r="A5" s="310"/>
      <c r="B5" s="310"/>
      <c r="C5" s="314" t="s">
        <v>662</v>
      </c>
      <c r="D5" s="314" t="s">
        <v>663</v>
      </c>
      <c r="E5" s="310" t="s">
        <v>661</v>
      </c>
      <c r="F5" s="310"/>
      <c r="G5" s="310"/>
      <c r="H5" s="310"/>
    </row>
    <row r="6" spans="1:8" ht="51">
      <c r="A6" s="310"/>
      <c r="B6" s="310"/>
      <c r="C6" s="315"/>
      <c r="D6" s="315"/>
      <c r="E6" s="127" t="s">
        <v>664</v>
      </c>
      <c r="F6" s="128" t="s">
        <v>671</v>
      </c>
      <c r="G6" s="127" t="s">
        <v>672</v>
      </c>
      <c r="H6" s="127" t="s">
        <v>673</v>
      </c>
    </row>
    <row r="7" spans="1:8" ht="15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8">
        <v>6</v>
      </c>
      <c r="G7" s="127">
        <v>7</v>
      </c>
      <c r="H7" s="127">
        <v>8</v>
      </c>
    </row>
    <row r="8" spans="1:8" s="129" customFormat="1" ht="15.75">
      <c r="A8" s="320" t="s">
        <v>667</v>
      </c>
      <c r="B8" s="321"/>
      <c r="C8" s="321"/>
      <c r="D8" s="321"/>
      <c r="E8" s="321"/>
      <c r="F8" s="321"/>
      <c r="G8" s="321"/>
      <c r="H8" s="322"/>
    </row>
    <row r="9" spans="1:8" s="129" customFormat="1" ht="16.5" thickBot="1">
      <c r="A9" s="184">
        <v>44197</v>
      </c>
      <c r="B9" s="64">
        <f>SUM(C9:D9)</f>
        <v>1</v>
      </c>
      <c r="C9" s="26"/>
      <c r="D9" s="64">
        <f>SUM(E9:H9)</f>
        <v>1</v>
      </c>
      <c r="E9" s="26"/>
      <c r="F9" s="26"/>
      <c r="G9" s="26">
        <v>1</v>
      </c>
      <c r="H9" s="181"/>
    </row>
    <row r="10" spans="1:8" s="129" customFormat="1" ht="15.75">
      <c r="A10" s="182">
        <v>44562</v>
      </c>
      <c r="B10" s="65">
        <f>SUM(C10:D10)</f>
        <v>1</v>
      </c>
      <c r="C10" s="174"/>
      <c r="D10" s="65">
        <f>SUM(E10:H10)</f>
        <v>1</v>
      </c>
      <c r="E10" s="28"/>
      <c r="F10" s="28"/>
      <c r="G10" s="28">
        <v>1</v>
      </c>
      <c r="H10" s="187"/>
    </row>
    <row r="11" spans="1:8" s="129" customFormat="1" ht="15.75">
      <c r="A11" s="323" t="s">
        <v>696</v>
      </c>
      <c r="B11" s="324"/>
      <c r="C11" s="324"/>
      <c r="D11" s="324"/>
      <c r="E11" s="324"/>
      <c r="F11" s="324"/>
      <c r="G11" s="324"/>
      <c r="H11" s="325"/>
    </row>
    <row r="12" spans="1:8" s="129" customFormat="1" ht="16.5" thickBot="1">
      <c r="A12" s="234">
        <v>44197</v>
      </c>
      <c r="B12" s="185">
        <f aca="true" t="shared" si="0" ref="B12:B22">SUM(C12:D12)</f>
        <v>23</v>
      </c>
      <c r="C12" s="183">
        <v>19</v>
      </c>
      <c r="D12" s="64">
        <f>SUM(E12:H12)</f>
        <v>4</v>
      </c>
      <c r="E12" s="26">
        <v>0</v>
      </c>
      <c r="F12" s="26">
        <v>0</v>
      </c>
      <c r="G12" s="26">
        <v>0</v>
      </c>
      <c r="H12" s="181">
        <v>4</v>
      </c>
    </row>
    <row r="13" spans="1:8" s="129" customFormat="1" ht="15.75">
      <c r="A13" s="235">
        <v>44562</v>
      </c>
      <c r="B13" s="65">
        <f t="shared" si="0"/>
        <v>24</v>
      </c>
      <c r="C13" s="174">
        <v>20</v>
      </c>
      <c r="D13" s="65">
        <f>SUM(E13:H13)</f>
        <v>4</v>
      </c>
      <c r="E13" s="28">
        <v>0</v>
      </c>
      <c r="F13" s="28">
        <v>0</v>
      </c>
      <c r="G13" s="28">
        <v>0</v>
      </c>
      <c r="H13" s="187">
        <v>4</v>
      </c>
    </row>
    <row r="14" spans="1:8" s="129" customFormat="1" ht="15.75">
      <c r="A14" s="326" t="s">
        <v>668</v>
      </c>
      <c r="B14" s="327"/>
      <c r="C14" s="327"/>
      <c r="D14" s="327"/>
      <c r="E14" s="327"/>
      <c r="F14" s="327"/>
      <c r="G14" s="327"/>
      <c r="H14" s="328"/>
    </row>
    <row r="15" spans="1:8" s="129" customFormat="1" ht="16.5" thickBot="1">
      <c r="A15" s="180">
        <v>44197</v>
      </c>
      <c r="B15" s="64">
        <f>SUM(C15:D15)</f>
        <v>25</v>
      </c>
      <c r="C15" s="183">
        <v>11</v>
      </c>
      <c r="D15" s="64">
        <f>SUM(E15:H15)</f>
        <v>14</v>
      </c>
      <c r="E15" s="26">
        <v>1</v>
      </c>
      <c r="F15" s="26">
        <v>4</v>
      </c>
      <c r="G15" s="26">
        <v>2</v>
      </c>
      <c r="H15" s="181">
        <v>7</v>
      </c>
    </row>
    <row r="16" spans="1:8" s="129" customFormat="1" ht="15.75">
      <c r="A16" s="182">
        <v>44562</v>
      </c>
      <c r="B16" s="65">
        <f>SUM(C16:D16)</f>
        <v>24</v>
      </c>
      <c r="C16" s="174">
        <v>11</v>
      </c>
      <c r="D16" s="65">
        <f>SUM(E16:H16)</f>
        <v>13</v>
      </c>
      <c r="E16" s="28">
        <v>1</v>
      </c>
      <c r="F16" s="28">
        <v>4</v>
      </c>
      <c r="G16" s="28">
        <v>2</v>
      </c>
      <c r="H16" s="187">
        <v>6</v>
      </c>
    </row>
    <row r="17" spans="1:8" s="129" customFormat="1" ht="15.75">
      <c r="A17" s="323" t="s">
        <v>669</v>
      </c>
      <c r="B17" s="324"/>
      <c r="C17" s="324"/>
      <c r="D17" s="324"/>
      <c r="E17" s="324"/>
      <c r="F17" s="324"/>
      <c r="G17" s="324"/>
      <c r="H17" s="325"/>
    </row>
    <row r="18" spans="1:8" s="129" customFormat="1" ht="16.5" thickBot="1">
      <c r="A18" s="180">
        <v>44197</v>
      </c>
      <c r="B18" s="64">
        <f t="shared" si="0"/>
        <v>0</v>
      </c>
      <c r="C18" s="183"/>
      <c r="D18" s="64">
        <f>SUM(E18:H18)</f>
        <v>0</v>
      </c>
      <c r="E18" s="26"/>
      <c r="F18" s="26"/>
      <c r="G18" s="26"/>
      <c r="H18" s="181"/>
    </row>
    <row r="19" spans="1:8" s="129" customFormat="1" ht="15.75">
      <c r="A19" s="182">
        <v>44562</v>
      </c>
      <c r="B19" s="65">
        <f t="shared" si="0"/>
        <v>0</v>
      </c>
      <c r="C19" s="174"/>
      <c r="D19" s="65">
        <f>SUM(E19:H19)</f>
        <v>0</v>
      </c>
      <c r="E19" s="28"/>
      <c r="F19" s="28"/>
      <c r="G19" s="28"/>
      <c r="H19" s="187"/>
    </row>
    <row r="20" spans="1:8" s="129" customFormat="1" ht="15.75">
      <c r="A20" s="323" t="s">
        <v>670</v>
      </c>
      <c r="B20" s="324"/>
      <c r="C20" s="324"/>
      <c r="D20" s="324"/>
      <c r="E20" s="324"/>
      <c r="F20" s="324"/>
      <c r="G20" s="324"/>
      <c r="H20" s="325"/>
    </row>
    <row r="21" spans="1:8" s="129" customFormat="1" ht="16.5" thickBot="1">
      <c r="A21" s="184">
        <v>44197</v>
      </c>
      <c r="B21" s="64">
        <f t="shared" si="0"/>
        <v>17</v>
      </c>
      <c r="C21" s="26">
        <v>7</v>
      </c>
      <c r="D21" s="64">
        <f>SUM(E21:H21)</f>
        <v>10</v>
      </c>
      <c r="E21" s="26">
        <v>0</v>
      </c>
      <c r="F21" s="26">
        <v>0</v>
      </c>
      <c r="G21" s="26">
        <v>7</v>
      </c>
      <c r="H21" s="181">
        <v>3</v>
      </c>
    </row>
    <row r="22" spans="1:8" s="129" customFormat="1" ht="15.75">
      <c r="A22" s="186">
        <v>44562</v>
      </c>
      <c r="B22" s="65">
        <f t="shared" si="0"/>
        <v>18</v>
      </c>
      <c r="C22" s="28">
        <v>7</v>
      </c>
      <c r="D22" s="65">
        <f>SUM(E22:H22)</f>
        <v>11</v>
      </c>
      <c r="E22" s="28">
        <v>0</v>
      </c>
      <c r="F22" s="28">
        <v>2</v>
      </c>
      <c r="G22" s="28">
        <v>7</v>
      </c>
      <c r="H22" s="187">
        <v>2</v>
      </c>
    </row>
    <row r="23" spans="1:8" ht="15.75">
      <c r="A23" s="316" t="s">
        <v>676</v>
      </c>
      <c r="B23" s="317"/>
      <c r="C23" s="317"/>
      <c r="D23" s="317"/>
      <c r="E23" s="317"/>
      <c r="F23" s="317"/>
      <c r="G23" s="317"/>
      <c r="H23" s="318"/>
    </row>
    <row r="24" spans="1:8" ht="16.5" thickBot="1">
      <c r="A24" s="184">
        <v>44197</v>
      </c>
      <c r="B24" s="64">
        <f aca="true" t="shared" si="1" ref="B24:G24">B9+B12+B15+B18+B21</f>
        <v>66</v>
      </c>
      <c r="C24" s="64">
        <f t="shared" si="1"/>
        <v>37</v>
      </c>
      <c r="D24" s="64">
        <f t="shared" si="1"/>
        <v>29</v>
      </c>
      <c r="E24" s="64">
        <f t="shared" si="1"/>
        <v>1</v>
      </c>
      <c r="F24" s="64">
        <f t="shared" si="1"/>
        <v>4</v>
      </c>
      <c r="G24" s="64">
        <f t="shared" si="1"/>
        <v>10</v>
      </c>
      <c r="H24" s="64">
        <f>H9+H12+H15+H21</f>
        <v>14</v>
      </c>
    </row>
    <row r="25" spans="1:8" ht="15.75">
      <c r="A25" s="130">
        <v>44562</v>
      </c>
      <c r="B25" s="65">
        <f>SUM(B10,B13,B16,B19,B22)</f>
        <v>67</v>
      </c>
      <c r="C25" s="65">
        <f>SUM(C10,C13,C16,C19,C22)</f>
        <v>38</v>
      </c>
      <c r="D25" s="65">
        <f>D10+D13+D16+D19+D22</f>
        <v>29</v>
      </c>
      <c r="E25" s="65">
        <f>SUM(E10,E13,E16,E19,E22)</f>
        <v>1</v>
      </c>
      <c r="F25" s="65">
        <f>SUM(F10,F13,F16,F19,F22)</f>
        <v>6</v>
      </c>
      <c r="G25" s="65">
        <f>SUM(G10,G13,G16,G19,G22)</f>
        <v>10</v>
      </c>
      <c r="H25" s="65">
        <f>H10+H13+H16+H19+H22</f>
        <v>12</v>
      </c>
    </row>
  </sheetData>
  <sheetProtection formatCells="0" formatColumns="0" formatRows="0" sort="0" autoFilter="0"/>
  <mergeCells count="14">
    <mergeCell ref="A23:H23"/>
    <mergeCell ref="A1:H1"/>
    <mergeCell ref="A8:H8"/>
    <mergeCell ref="A11:H11"/>
    <mergeCell ref="A14:H14"/>
    <mergeCell ref="A17:H17"/>
    <mergeCell ref="A20:H20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9:A10 A12:A13 A15:A16 A18:A19 A21:A22 A24:A25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Normal="85" zoomScaleSheetLayoutView="100" zoomScalePageLayoutView="0" workbookViewId="0" topLeftCell="A1">
      <pane ySplit="5" topLeftCell="BM56" activePane="bottomLeft" state="frozen"/>
      <selection pane="topLeft" activeCell="A1" sqref="A1"/>
      <selection pane="bottomLeft" activeCell="C53" sqref="C53"/>
    </sheetView>
  </sheetViews>
  <sheetFormatPr defaultColWidth="9.140625" defaultRowHeight="15"/>
  <cols>
    <col min="1" max="1" width="54.7109375" style="132" customWidth="1"/>
    <col min="2" max="4" width="31.140625" style="132" bestFit="1" customWidth="1"/>
    <col min="5" max="9" width="14.00390625" style="132" customWidth="1"/>
    <col min="10" max="10" width="26.57421875" style="132" customWidth="1"/>
    <col min="11" max="16384" width="9.140625" style="132" customWidth="1"/>
  </cols>
  <sheetData>
    <row r="1" spans="1:9" ht="16.5">
      <c r="A1" s="333" t="s">
        <v>447</v>
      </c>
      <c r="B1" s="333"/>
      <c r="C1" s="333"/>
      <c r="D1" s="333"/>
      <c r="E1" s="131"/>
      <c r="F1" s="131"/>
      <c r="G1" s="131"/>
      <c r="H1" s="131"/>
      <c r="I1" s="131"/>
    </row>
    <row r="2" spans="1:9" ht="16.5">
      <c r="A2" s="334" t="s">
        <v>448</v>
      </c>
      <c r="B2" s="334"/>
      <c r="C2" s="334"/>
      <c r="D2" s="334"/>
      <c r="E2" s="133"/>
      <c r="F2" s="133"/>
      <c r="G2" s="133"/>
      <c r="H2" s="133"/>
      <c r="I2" s="133"/>
    </row>
    <row r="3" spans="1:4" ht="15.75">
      <c r="A3" s="134"/>
      <c r="B3" s="134"/>
      <c r="C3" s="134"/>
      <c r="D3" s="134"/>
    </row>
    <row r="4" spans="1:4" ht="78.75">
      <c r="A4" s="335" t="s">
        <v>230</v>
      </c>
      <c r="B4" s="135" t="s">
        <v>452</v>
      </c>
      <c r="C4" s="136" t="s">
        <v>239</v>
      </c>
      <c r="D4" s="136" t="s">
        <v>238</v>
      </c>
    </row>
    <row r="5" spans="1:4" ht="15.75">
      <c r="A5" s="336"/>
      <c r="B5" s="340" t="s">
        <v>327</v>
      </c>
      <c r="C5" s="341"/>
      <c r="D5" s="342"/>
    </row>
    <row r="6" spans="1:4" ht="15.75">
      <c r="A6" s="118">
        <v>1</v>
      </c>
      <c r="B6" s="118">
        <v>2</v>
      </c>
      <c r="C6" s="118">
        <v>3</v>
      </c>
      <c r="D6" s="118">
        <v>4</v>
      </c>
    </row>
    <row r="7" spans="1:4" ht="15.75">
      <c r="A7" s="337" t="s">
        <v>667</v>
      </c>
      <c r="B7" s="338"/>
      <c r="C7" s="338"/>
      <c r="D7" s="339"/>
    </row>
    <row r="8" spans="1:4" ht="90">
      <c r="A8" s="137" t="s">
        <v>259</v>
      </c>
      <c r="B8" s="7"/>
      <c r="C8" s="7"/>
      <c r="D8" s="7"/>
    </row>
    <row r="9" spans="1:4" ht="45">
      <c r="A9" s="137" t="s">
        <v>240</v>
      </c>
      <c r="B9" s="7"/>
      <c r="C9" s="63" t="s">
        <v>232</v>
      </c>
      <c r="D9" s="7"/>
    </row>
    <row r="10" spans="1:4" ht="60">
      <c r="A10" s="137" t="s">
        <v>241</v>
      </c>
      <c r="B10" s="7"/>
      <c r="C10" s="63" t="s">
        <v>232</v>
      </c>
      <c r="D10" s="7"/>
    </row>
    <row r="11" spans="1:4" ht="30">
      <c r="A11" s="137" t="s">
        <v>233</v>
      </c>
      <c r="B11" s="7"/>
      <c r="C11" s="7"/>
      <c r="D11" s="7"/>
    </row>
    <row r="12" spans="1:4" ht="45">
      <c r="A12" s="137" t="s">
        <v>242</v>
      </c>
      <c r="B12" s="264">
        <v>0.405</v>
      </c>
      <c r="C12" s="63" t="s">
        <v>232</v>
      </c>
      <c r="D12" s="7"/>
    </row>
    <row r="13" spans="1:4" ht="60">
      <c r="A13" s="137" t="s">
        <v>260</v>
      </c>
      <c r="B13" s="7"/>
      <c r="C13" s="7"/>
      <c r="D13" s="7"/>
    </row>
    <row r="14" spans="1:4" ht="45">
      <c r="A14" s="137" t="s">
        <v>243</v>
      </c>
      <c r="B14" s="7"/>
      <c r="C14" s="63" t="s">
        <v>232</v>
      </c>
      <c r="D14" s="63" t="s">
        <v>232</v>
      </c>
    </row>
    <row r="15" spans="1:4" ht="60">
      <c r="A15" s="138" t="s">
        <v>244</v>
      </c>
      <c r="B15" s="7"/>
      <c r="C15" s="63" t="s">
        <v>232</v>
      </c>
      <c r="D15" s="63" t="s">
        <v>232</v>
      </c>
    </row>
    <row r="16" spans="1:4" s="140" customFormat="1" ht="15.75">
      <c r="A16" s="139" t="s">
        <v>676</v>
      </c>
      <c r="B16" s="66">
        <f>SUM(B8:B15)</f>
        <v>0.405</v>
      </c>
      <c r="C16" s="66" t="s">
        <v>574</v>
      </c>
      <c r="D16" s="66" t="s">
        <v>574</v>
      </c>
    </row>
    <row r="17" spans="1:4" ht="15.75">
      <c r="A17" s="141" t="s">
        <v>257</v>
      </c>
      <c r="B17" s="63">
        <f>SUM(B8:B11)</f>
        <v>0</v>
      </c>
      <c r="C17" s="63">
        <f>SUM(C8,B9,B10,C11)</f>
        <v>0</v>
      </c>
      <c r="D17" s="63">
        <f>SUM(D8:D11)</f>
        <v>0</v>
      </c>
    </row>
    <row r="18" spans="1:4" ht="15.75">
      <c r="A18" s="141" t="s">
        <v>258</v>
      </c>
      <c r="B18" s="63" t="s">
        <v>574</v>
      </c>
      <c r="C18" s="102">
        <f>SUM(C8,B9,B10,C11,B12,C13)</f>
        <v>0.405</v>
      </c>
      <c r="D18" s="102">
        <f>SUM(D8:D13)</f>
        <v>0</v>
      </c>
    </row>
    <row r="19" spans="1:4" ht="15.75">
      <c r="A19" s="330" t="s">
        <v>237</v>
      </c>
      <c r="B19" s="331"/>
      <c r="C19" s="331"/>
      <c r="D19" s="332"/>
    </row>
    <row r="20" spans="1:4" ht="90">
      <c r="A20" s="137" t="s">
        <v>261</v>
      </c>
      <c r="B20" s="7"/>
      <c r="C20" s="7"/>
      <c r="D20" s="7"/>
    </row>
    <row r="21" spans="1:4" ht="45">
      <c r="A21" s="137" t="s">
        <v>231</v>
      </c>
      <c r="B21" s="7"/>
      <c r="C21" s="63" t="s">
        <v>232</v>
      </c>
      <c r="D21" s="7"/>
    </row>
    <row r="22" spans="1:4" ht="30">
      <c r="A22" s="137" t="s">
        <v>233</v>
      </c>
      <c r="B22" s="264">
        <v>51.906</v>
      </c>
      <c r="C22" s="264">
        <v>3.187</v>
      </c>
      <c r="D22" s="7"/>
    </row>
    <row r="23" spans="1:4" ht="45">
      <c r="A23" s="137" t="s">
        <v>234</v>
      </c>
      <c r="B23" s="7"/>
      <c r="C23" s="63" t="s">
        <v>232</v>
      </c>
      <c r="D23" s="7"/>
    </row>
    <row r="24" spans="1:4" ht="45">
      <c r="A24" s="137" t="s">
        <v>262</v>
      </c>
      <c r="B24" s="7"/>
      <c r="C24" s="7"/>
      <c r="D24" s="7"/>
    </row>
    <row r="25" spans="1:4" ht="45">
      <c r="A25" s="142" t="s">
        <v>235</v>
      </c>
      <c r="B25" s="264">
        <v>1356.6743</v>
      </c>
      <c r="C25" s="63" t="s">
        <v>232</v>
      </c>
      <c r="D25" s="63" t="s">
        <v>232</v>
      </c>
    </row>
    <row r="26" spans="1:4" ht="45">
      <c r="A26" s="138" t="s">
        <v>236</v>
      </c>
      <c r="B26" s="7"/>
      <c r="C26" s="63" t="s">
        <v>232</v>
      </c>
      <c r="D26" s="63" t="s">
        <v>232</v>
      </c>
    </row>
    <row r="27" spans="1:4" s="140" customFormat="1" ht="15.75">
      <c r="A27" s="139" t="s">
        <v>676</v>
      </c>
      <c r="B27" s="66">
        <f>SUM(B20:B26)</f>
        <v>1408.5802999999999</v>
      </c>
      <c r="C27" s="66" t="s">
        <v>574</v>
      </c>
      <c r="D27" s="66" t="s">
        <v>574</v>
      </c>
    </row>
    <row r="28" spans="1:4" ht="15.75">
      <c r="A28" s="141" t="s">
        <v>257</v>
      </c>
      <c r="B28" s="63">
        <f>SUM(B20:B22)</f>
        <v>51.906</v>
      </c>
      <c r="C28" s="63">
        <f>SUM(C20,B21,C22)</f>
        <v>3.187</v>
      </c>
      <c r="D28" s="63">
        <f>SUM(D20:D22)</f>
        <v>0</v>
      </c>
    </row>
    <row r="29" spans="1:4" ht="15.75">
      <c r="A29" s="141" t="s">
        <v>258</v>
      </c>
      <c r="B29" s="63" t="s">
        <v>574</v>
      </c>
      <c r="C29" s="102">
        <f>SUM(C20,B21,C22,B23,C24)</f>
        <v>3.187</v>
      </c>
      <c r="D29" s="102">
        <f>SUM(D20:D24)</f>
        <v>0</v>
      </c>
    </row>
    <row r="30" spans="1:4" ht="15.75">
      <c r="A30" s="330" t="s">
        <v>668</v>
      </c>
      <c r="B30" s="331"/>
      <c r="C30" s="331"/>
      <c r="D30" s="332"/>
    </row>
    <row r="31" spans="1:4" ht="90">
      <c r="A31" s="137" t="s">
        <v>408</v>
      </c>
      <c r="B31" s="264">
        <v>0.11047</v>
      </c>
      <c r="C31" s="264">
        <v>0.11047</v>
      </c>
      <c r="D31" s="7"/>
    </row>
    <row r="32" spans="1:4" ht="45">
      <c r="A32" s="137" t="s">
        <v>245</v>
      </c>
      <c r="B32" s="7"/>
      <c r="C32" s="63" t="s">
        <v>232</v>
      </c>
      <c r="D32" s="7"/>
    </row>
    <row r="33" spans="1:4" ht="30">
      <c r="A33" s="137" t="s">
        <v>233</v>
      </c>
      <c r="B33" s="7"/>
      <c r="C33" s="7"/>
      <c r="D33" s="7"/>
    </row>
    <row r="34" spans="1:4" ht="45">
      <c r="A34" s="137" t="s">
        <v>246</v>
      </c>
      <c r="B34" s="7"/>
      <c r="C34" s="63" t="s">
        <v>232</v>
      </c>
      <c r="D34" s="7"/>
    </row>
    <row r="35" spans="1:4" ht="45">
      <c r="A35" s="138" t="s">
        <v>409</v>
      </c>
      <c r="B35" s="7"/>
      <c r="C35" s="7"/>
      <c r="D35" s="7"/>
    </row>
    <row r="36" spans="1:4" ht="45">
      <c r="A36" s="138" t="s">
        <v>247</v>
      </c>
      <c r="B36" s="264">
        <v>112.085998</v>
      </c>
      <c r="C36" s="63" t="s">
        <v>232</v>
      </c>
      <c r="D36" s="63" t="s">
        <v>232</v>
      </c>
    </row>
    <row r="37" spans="1:4" ht="45">
      <c r="A37" s="138" t="s">
        <v>248</v>
      </c>
      <c r="B37" s="7"/>
      <c r="C37" s="63" t="s">
        <v>232</v>
      </c>
      <c r="D37" s="63" t="s">
        <v>232</v>
      </c>
    </row>
    <row r="38" spans="1:4" s="140" customFormat="1" ht="15.75">
      <c r="A38" s="139" t="s">
        <v>676</v>
      </c>
      <c r="B38" s="66">
        <f>SUM(B31:B37)</f>
        <v>112.19646800000001</v>
      </c>
      <c r="C38" s="66" t="s">
        <v>574</v>
      </c>
      <c r="D38" s="66" t="s">
        <v>574</v>
      </c>
    </row>
    <row r="39" spans="1:4" ht="15.75">
      <c r="A39" s="141" t="s">
        <v>257</v>
      </c>
      <c r="B39" s="63">
        <f>SUM(B31:B33)</f>
        <v>0.11047</v>
      </c>
      <c r="C39" s="63">
        <f>SUM(C31,B32,C33)</f>
        <v>0.11047</v>
      </c>
      <c r="D39" s="63">
        <f>SUM(D31:D33)</f>
        <v>0</v>
      </c>
    </row>
    <row r="40" spans="1:4" ht="15.75">
      <c r="A40" s="141" t="s">
        <v>258</v>
      </c>
      <c r="B40" s="63" t="s">
        <v>574</v>
      </c>
      <c r="C40" s="102">
        <f>SUM(C31,B32,C33,B34,C35)</f>
        <v>0.11047</v>
      </c>
      <c r="D40" s="102">
        <f>SUM(D31:D35)</f>
        <v>0</v>
      </c>
    </row>
    <row r="41" spans="1:4" ht="15.75">
      <c r="A41" s="330" t="s">
        <v>669</v>
      </c>
      <c r="B41" s="331"/>
      <c r="C41" s="331"/>
      <c r="D41" s="332"/>
    </row>
    <row r="42" spans="1:4" ht="90">
      <c r="A42" s="137" t="s">
        <v>410</v>
      </c>
      <c r="B42" s="7"/>
      <c r="C42" s="7"/>
      <c r="D42" s="7"/>
    </row>
    <row r="43" spans="1:4" ht="45">
      <c r="A43" s="137" t="s">
        <v>249</v>
      </c>
      <c r="B43" s="7"/>
      <c r="C43" s="63" t="s">
        <v>232</v>
      </c>
      <c r="D43" s="7"/>
    </row>
    <row r="44" spans="1:4" ht="30">
      <c r="A44" s="137" t="s">
        <v>233</v>
      </c>
      <c r="B44" s="7"/>
      <c r="C44" s="7"/>
      <c r="D44" s="7"/>
    </row>
    <row r="45" spans="1:4" ht="45">
      <c r="A45" s="137" t="s">
        <v>250</v>
      </c>
      <c r="B45" s="7"/>
      <c r="C45" s="63" t="s">
        <v>232</v>
      </c>
      <c r="D45" s="7"/>
    </row>
    <row r="46" spans="1:4" ht="60">
      <c r="A46" s="137" t="s">
        <v>411</v>
      </c>
      <c r="B46" s="7"/>
      <c r="C46" s="7"/>
      <c r="D46" s="7"/>
    </row>
    <row r="47" spans="1:4" ht="60">
      <c r="A47" s="138" t="s">
        <v>251</v>
      </c>
      <c r="B47" s="7"/>
      <c r="C47" s="63" t="s">
        <v>232</v>
      </c>
      <c r="D47" s="63" t="s">
        <v>232</v>
      </c>
    </row>
    <row r="48" spans="1:4" ht="45">
      <c r="A48" s="138" t="s">
        <v>252</v>
      </c>
      <c r="B48" s="7"/>
      <c r="C48" s="63" t="s">
        <v>232</v>
      </c>
      <c r="D48" s="63" t="s">
        <v>232</v>
      </c>
    </row>
    <row r="49" spans="1:4" s="140" customFormat="1" ht="15.75">
      <c r="A49" s="139" t="s">
        <v>676</v>
      </c>
      <c r="B49" s="66">
        <f>SUM(B42:B48)</f>
        <v>0</v>
      </c>
      <c r="C49" s="66" t="s">
        <v>574</v>
      </c>
      <c r="D49" s="66" t="s">
        <v>574</v>
      </c>
    </row>
    <row r="50" spans="1:4" ht="15.75">
      <c r="A50" s="141" t="s">
        <v>257</v>
      </c>
      <c r="B50" s="63">
        <f>SUM(B42:B44)</f>
        <v>0</v>
      </c>
      <c r="C50" s="63">
        <f>SUM(C42,B43,C44)</f>
        <v>0</v>
      </c>
      <c r="D50" s="63">
        <f>SUM(D42:D44)</f>
        <v>0</v>
      </c>
    </row>
    <row r="51" spans="1:4" ht="15.75">
      <c r="A51" s="141" t="s">
        <v>258</v>
      </c>
      <c r="B51" s="63" t="s">
        <v>574</v>
      </c>
      <c r="C51" s="102">
        <f>SUM(C42,B43,C44,B45,C46)</f>
        <v>0</v>
      </c>
      <c r="D51" s="102">
        <f>SUM(D42:D46)</f>
        <v>0</v>
      </c>
    </row>
    <row r="52" spans="1:4" ht="15.75">
      <c r="A52" s="330" t="s">
        <v>670</v>
      </c>
      <c r="B52" s="331"/>
      <c r="C52" s="331"/>
      <c r="D52" s="332"/>
    </row>
    <row r="53" spans="1:4" ht="90">
      <c r="A53" s="137" t="s">
        <v>412</v>
      </c>
      <c r="B53" s="264">
        <v>0.208</v>
      </c>
      <c r="C53" s="264">
        <v>0.208</v>
      </c>
      <c r="D53" s="7"/>
    </row>
    <row r="54" spans="1:4" ht="60">
      <c r="A54" s="137" t="s">
        <v>253</v>
      </c>
      <c r="B54" s="7"/>
      <c r="C54" s="63" t="s">
        <v>232</v>
      </c>
      <c r="D54" s="7"/>
    </row>
    <row r="55" spans="1:4" ht="30">
      <c r="A55" s="137" t="s">
        <v>233</v>
      </c>
      <c r="B55" s="7"/>
      <c r="C55" s="7"/>
      <c r="D55" s="7"/>
    </row>
    <row r="56" spans="1:4" ht="45">
      <c r="A56" s="137" t="s">
        <v>254</v>
      </c>
      <c r="B56" s="7"/>
      <c r="C56" s="63" t="s">
        <v>232</v>
      </c>
      <c r="D56" s="7"/>
    </row>
    <row r="57" spans="1:4" ht="60">
      <c r="A57" s="138" t="s">
        <v>413</v>
      </c>
      <c r="B57" s="86"/>
      <c r="C57" s="86"/>
      <c r="D57" s="86"/>
    </row>
    <row r="58" spans="1:4" ht="45">
      <c r="A58" s="138" t="s">
        <v>255</v>
      </c>
      <c r="B58" s="264">
        <v>68.5475</v>
      </c>
      <c r="C58" s="63" t="s">
        <v>232</v>
      </c>
      <c r="D58" s="63" t="s">
        <v>232</v>
      </c>
    </row>
    <row r="59" spans="1:4" ht="60">
      <c r="A59" s="138" t="s">
        <v>256</v>
      </c>
      <c r="B59" s="7"/>
      <c r="C59" s="63" t="s">
        <v>232</v>
      </c>
      <c r="D59" s="63" t="s">
        <v>232</v>
      </c>
    </row>
    <row r="60" spans="1:4" s="140" customFormat="1" ht="15.75">
      <c r="A60" s="139" t="s">
        <v>676</v>
      </c>
      <c r="B60" s="265">
        <f>SUM(B53:B59)</f>
        <v>68.7555</v>
      </c>
      <c r="C60" s="66" t="s">
        <v>574</v>
      </c>
      <c r="D60" s="66" t="s">
        <v>574</v>
      </c>
    </row>
    <row r="61" spans="1:4" ht="15.75">
      <c r="A61" s="141" t="s">
        <v>257</v>
      </c>
      <c r="B61" s="63">
        <f>SUM(B53:B55)</f>
        <v>0.208</v>
      </c>
      <c r="C61" s="63">
        <f>SUM(C53,B54,C55)</f>
        <v>0.208</v>
      </c>
      <c r="D61" s="63">
        <f>SUM(D53:D55)</f>
        <v>0</v>
      </c>
    </row>
    <row r="62" spans="1:4" ht="15.75">
      <c r="A62" s="141" t="s">
        <v>258</v>
      </c>
      <c r="B62" s="63" t="s">
        <v>574</v>
      </c>
      <c r="C62" s="102">
        <f>SUM(C53,B54,C55,B56,C57)</f>
        <v>0.208</v>
      </c>
      <c r="D62" s="102">
        <f>SUM(D53:D57)</f>
        <v>0</v>
      </c>
    </row>
    <row r="63" spans="1:4" ht="15.75">
      <c r="A63" s="143"/>
      <c r="B63" s="144"/>
      <c r="C63" s="144"/>
      <c r="D63" s="144"/>
    </row>
    <row r="64" spans="1:4" ht="51.75" customHeight="1">
      <c r="A64" s="329" t="s">
        <v>414</v>
      </c>
      <c r="B64" s="329"/>
      <c r="C64" s="329"/>
      <c r="D64" s="329"/>
    </row>
  </sheetData>
  <sheetProtection sheet="1" objects="1" scenarios="1" formatCells="0" formatColumns="0" formatRows="0" sort="0" autoFilter="0"/>
  <mergeCells count="10">
    <mergeCell ref="A64:D64"/>
    <mergeCell ref="A52:D52"/>
    <mergeCell ref="A1:D1"/>
    <mergeCell ref="A2:D2"/>
    <mergeCell ref="A19:D19"/>
    <mergeCell ref="A4:A5"/>
    <mergeCell ref="A7:D7"/>
    <mergeCell ref="A30:D30"/>
    <mergeCell ref="A41:D41"/>
    <mergeCell ref="B5:D5"/>
  </mergeCells>
  <dataValidations count="1">
    <dataValidation type="list" allowBlank="1" showInputMessage="1" showErrorMessage="1" sqref="B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SheetLayoutView="100" zoomScalePageLayoutView="0" workbookViewId="0" topLeftCell="A28">
      <selection activeCell="F44" sqref="F44:F45"/>
    </sheetView>
  </sheetViews>
  <sheetFormatPr defaultColWidth="9.140625" defaultRowHeight="15"/>
  <cols>
    <col min="1" max="1" width="5.7109375" style="31" customWidth="1"/>
    <col min="2" max="2" width="33.421875" style="31" customWidth="1"/>
    <col min="3" max="3" width="28.8515625" style="31" customWidth="1"/>
    <col min="4" max="4" width="25.421875" style="31" customWidth="1"/>
    <col min="5" max="5" width="25.8515625" style="31" bestFit="1" customWidth="1"/>
    <col min="6" max="6" width="25.140625" style="31" bestFit="1" customWidth="1"/>
    <col min="7" max="7" width="24.421875" style="31" customWidth="1"/>
    <col min="8" max="8" width="15.421875" style="31" customWidth="1"/>
    <col min="9" max="9" width="12.7109375" style="31" customWidth="1"/>
    <col min="10" max="16384" width="9.140625" style="31" customWidth="1"/>
  </cols>
  <sheetData>
    <row r="1" spans="1:6" ht="16.5">
      <c r="A1" s="343" t="s">
        <v>450</v>
      </c>
      <c r="B1" s="343"/>
      <c r="C1" s="343"/>
      <c r="D1" s="343"/>
      <c r="E1" s="343"/>
      <c r="F1" s="343"/>
    </row>
    <row r="2" spans="1:6" ht="19.5">
      <c r="A2" s="343" t="s">
        <v>71</v>
      </c>
      <c r="B2" s="343"/>
      <c r="C2" s="343"/>
      <c r="D2" s="343"/>
      <c r="E2" s="343"/>
      <c r="F2" s="343"/>
    </row>
    <row r="3" spans="1:6" ht="15.75">
      <c r="A3" s="36"/>
      <c r="B3" s="36"/>
      <c r="C3" s="36"/>
      <c r="D3" s="36"/>
      <c r="E3" s="36"/>
      <c r="F3" s="36"/>
    </row>
    <row r="4" spans="1:6" ht="15.75">
      <c r="A4" s="36"/>
      <c r="B4" s="36"/>
      <c r="C4" s="36"/>
      <c r="D4" s="36"/>
      <c r="E4" s="36"/>
      <c r="F4" s="36"/>
    </row>
    <row r="5" spans="1:7" ht="70.5" customHeight="1">
      <c r="A5" s="269" t="s">
        <v>557</v>
      </c>
      <c r="B5" s="269" t="s">
        <v>72</v>
      </c>
      <c r="C5" s="269" t="s">
        <v>119</v>
      </c>
      <c r="D5" s="352" t="s">
        <v>717</v>
      </c>
      <c r="E5" s="350" t="s">
        <v>451</v>
      </c>
      <c r="F5" s="354" t="s">
        <v>465</v>
      </c>
      <c r="G5" s="355"/>
    </row>
    <row r="6" spans="1:7" ht="66" customHeight="1">
      <c r="A6" s="349"/>
      <c r="B6" s="349"/>
      <c r="C6" s="349"/>
      <c r="D6" s="353"/>
      <c r="E6" s="351"/>
      <c r="F6" s="189" t="s">
        <v>463</v>
      </c>
      <c r="G6" s="189" t="s">
        <v>464</v>
      </c>
    </row>
    <row r="7" spans="1:7" ht="15.75">
      <c r="A7" s="270"/>
      <c r="B7" s="270"/>
      <c r="C7" s="270"/>
      <c r="D7" s="27">
        <v>44562</v>
      </c>
      <c r="E7" s="27" t="s">
        <v>327</v>
      </c>
      <c r="F7" s="27" t="s">
        <v>327</v>
      </c>
      <c r="G7" s="27" t="s">
        <v>327</v>
      </c>
    </row>
    <row r="8" spans="1:7" ht="15.75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166">
        <v>7</v>
      </c>
    </row>
    <row r="9" spans="1:7" ht="15.75" customHeight="1">
      <c r="A9" s="344" t="s">
        <v>667</v>
      </c>
      <c r="B9" s="345"/>
      <c r="C9" s="345"/>
      <c r="D9" s="345"/>
      <c r="E9" s="345"/>
      <c r="F9" s="346"/>
      <c r="G9" s="164"/>
    </row>
    <row r="10" spans="1:7" s="36" customFormat="1" ht="94.5">
      <c r="A10" s="35">
        <v>1</v>
      </c>
      <c r="B10" s="227" t="s">
        <v>95</v>
      </c>
      <c r="C10" s="226" t="s">
        <v>716</v>
      </c>
      <c r="D10" s="34" t="s">
        <v>713</v>
      </c>
      <c r="E10" s="241">
        <v>0.405</v>
      </c>
      <c r="F10" s="266">
        <v>13</v>
      </c>
      <c r="G10" s="242">
        <v>0</v>
      </c>
    </row>
    <row r="11" spans="1:7" ht="15.75">
      <c r="A11" s="32"/>
      <c r="B11" s="33"/>
      <c r="C11" s="33"/>
      <c r="D11" s="34"/>
      <c r="E11" s="90"/>
      <c r="F11" s="91"/>
      <c r="G11" s="162"/>
    </row>
    <row r="12" spans="1:13" ht="15.75">
      <c r="A12" s="32"/>
      <c r="B12" s="33"/>
      <c r="C12" s="33"/>
      <c r="D12" s="34"/>
      <c r="E12" s="90"/>
      <c r="F12" s="91"/>
      <c r="G12" s="162"/>
      <c r="L12" s="173"/>
      <c r="M12" s="173"/>
    </row>
    <row r="13" spans="1:7" ht="15.75">
      <c r="A13" s="32"/>
      <c r="B13" s="33"/>
      <c r="C13" s="33"/>
      <c r="D13" s="34"/>
      <c r="E13" s="90"/>
      <c r="F13" s="91"/>
      <c r="G13" s="160"/>
    </row>
    <row r="14" spans="1:7" ht="15.75">
      <c r="A14" s="32"/>
      <c r="B14" s="33"/>
      <c r="C14" s="33"/>
      <c r="D14" s="34"/>
      <c r="E14" s="90"/>
      <c r="F14" s="91"/>
      <c r="G14" s="162"/>
    </row>
    <row r="15" spans="1:7" ht="15.75">
      <c r="A15" s="32"/>
      <c r="B15" s="33"/>
      <c r="C15" s="33"/>
      <c r="D15" s="34"/>
      <c r="E15" s="90"/>
      <c r="F15" s="91"/>
      <c r="G15" s="162"/>
    </row>
    <row r="16" spans="1:7" ht="15.75">
      <c r="A16" s="32"/>
      <c r="B16" s="33"/>
      <c r="C16" s="33"/>
      <c r="D16" s="34"/>
      <c r="E16" s="90"/>
      <c r="F16" s="91"/>
      <c r="G16" s="162"/>
    </row>
    <row r="17" spans="1:7" ht="15.75">
      <c r="A17" s="32"/>
      <c r="B17" s="33"/>
      <c r="C17" s="33"/>
      <c r="D17" s="34"/>
      <c r="E17" s="90"/>
      <c r="F17" s="91"/>
      <c r="G17" s="162"/>
    </row>
    <row r="18" spans="1:7" s="36" customFormat="1" ht="15.75">
      <c r="A18" s="35"/>
      <c r="B18" s="103" t="s">
        <v>676</v>
      </c>
      <c r="C18" s="155">
        <f>COUNTA(C10:C17)</f>
        <v>1</v>
      </c>
      <c r="D18" s="155">
        <f>COUNTIF(D10:D17,"Да")</f>
        <v>1</v>
      </c>
      <c r="E18" s="156">
        <f>SUM(E10:E17)</f>
        <v>0.405</v>
      </c>
      <c r="F18" s="157">
        <f>SUM(F10:F17)</f>
        <v>13</v>
      </c>
      <c r="G18" s="165">
        <f>SUM(G10:G17)</f>
        <v>0</v>
      </c>
    </row>
    <row r="19" spans="1:7" ht="15.75" customHeight="1">
      <c r="A19" s="344" t="s">
        <v>696</v>
      </c>
      <c r="B19" s="345"/>
      <c r="C19" s="345"/>
      <c r="D19" s="345"/>
      <c r="E19" s="345"/>
      <c r="F19" s="346"/>
      <c r="G19" s="163"/>
    </row>
    <row r="20" spans="1:7" ht="54.75" customHeight="1">
      <c r="A20" s="32">
        <v>1</v>
      </c>
      <c r="B20" s="22" t="s">
        <v>96</v>
      </c>
      <c r="C20" s="33" t="s">
        <v>716</v>
      </c>
      <c r="D20" s="34" t="s">
        <v>713</v>
      </c>
      <c r="E20" s="228">
        <v>3.1867</v>
      </c>
      <c r="F20" s="229">
        <v>160</v>
      </c>
      <c r="G20" s="45">
        <v>8666</v>
      </c>
    </row>
    <row r="21" spans="1:7" ht="15.75">
      <c r="A21" s="32"/>
      <c r="B21" s="22"/>
      <c r="C21" s="33"/>
      <c r="D21" s="34"/>
      <c r="E21" s="90"/>
      <c r="F21" s="91"/>
      <c r="G21" s="162"/>
    </row>
    <row r="22" spans="1:7" ht="15.75">
      <c r="A22" s="32"/>
      <c r="B22" s="22"/>
      <c r="C22" s="33"/>
      <c r="D22" s="34"/>
      <c r="E22" s="90"/>
      <c r="F22" s="91"/>
      <c r="G22" s="162"/>
    </row>
    <row r="23" spans="1:7" ht="15.75">
      <c r="A23" s="32"/>
      <c r="B23" s="22"/>
      <c r="C23" s="33"/>
      <c r="D23" s="34"/>
      <c r="E23" s="90"/>
      <c r="F23" s="91"/>
      <c r="G23" s="162"/>
    </row>
    <row r="24" spans="1:7" ht="15.75">
      <c r="A24" s="32"/>
      <c r="B24" s="22"/>
      <c r="C24" s="33"/>
      <c r="D24" s="34"/>
      <c r="E24" s="90"/>
      <c r="F24" s="91"/>
      <c r="G24" s="161"/>
    </row>
    <row r="25" spans="1:7" ht="15.75">
      <c r="A25" s="32"/>
      <c r="B25" s="22"/>
      <c r="C25" s="33"/>
      <c r="D25" s="34"/>
      <c r="E25" s="90"/>
      <c r="F25" s="91"/>
      <c r="G25" s="162"/>
    </row>
    <row r="26" spans="1:7" ht="15.75">
      <c r="A26" s="32"/>
      <c r="B26" s="33"/>
      <c r="C26" s="33"/>
      <c r="D26" s="34"/>
      <c r="E26" s="90"/>
      <c r="F26" s="91"/>
      <c r="G26" s="162"/>
    </row>
    <row r="27" spans="1:7" s="36" customFormat="1" ht="15.75">
      <c r="A27" s="35"/>
      <c r="B27" s="103" t="s">
        <v>676</v>
      </c>
      <c r="C27" s="155">
        <f>COUNTA(C20:C26)</f>
        <v>1</v>
      </c>
      <c r="D27" s="155">
        <f>COUNTIF(D20:D26,"Да")</f>
        <v>1</v>
      </c>
      <c r="E27" s="156">
        <f>SUM(E20:E26)</f>
        <v>3.1867</v>
      </c>
      <c r="F27" s="157">
        <f>SUM(F20:F26)</f>
        <v>160</v>
      </c>
      <c r="G27" s="165">
        <f>SUM(G20:G26)</f>
        <v>8666</v>
      </c>
    </row>
    <row r="28" spans="1:7" ht="15.75" customHeight="1">
      <c r="A28" s="344" t="s">
        <v>668</v>
      </c>
      <c r="B28" s="345"/>
      <c r="C28" s="345"/>
      <c r="D28" s="345"/>
      <c r="E28" s="345"/>
      <c r="F28" s="346"/>
      <c r="G28" s="163"/>
    </row>
    <row r="29" spans="1:7" s="36" customFormat="1" ht="31.5">
      <c r="A29" s="35">
        <v>1</v>
      </c>
      <c r="B29" s="236" t="s">
        <v>97</v>
      </c>
      <c r="C29" s="226" t="s">
        <v>716</v>
      </c>
      <c r="D29" s="34" t="s">
        <v>713</v>
      </c>
      <c r="E29" s="237">
        <v>0.099</v>
      </c>
      <c r="F29" s="165">
        <v>174</v>
      </c>
      <c r="G29" s="165">
        <v>58502</v>
      </c>
    </row>
    <row r="30" spans="1:7" s="36" customFormat="1" ht="47.25">
      <c r="A30" s="35">
        <v>2</v>
      </c>
      <c r="B30" s="236" t="s">
        <v>98</v>
      </c>
      <c r="C30" s="226" t="s">
        <v>716</v>
      </c>
      <c r="D30" s="34" t="s">
        <v>713</v>
      </c>
      <c r="E30" s="238">
        <v>0.012</v>
      </c>
      <c r="F30" s="165">
        <v>30</v>
      </c>
      <c r="G30" s="165">
        <v>12340</v>
      </c>
    </row>
    <row r="31" spans="1:7" s="36" customFormat="1" ht="31.5">
      <c r="A31" s="35">
        <v>3</v>
      </c>
      <c r="B31" s="236" t="s">
        <v>99</v>
      </c>
      <c r="C31" s="226" t="s">
        <v>715</v>
      </c>
      <c r="D31" s="34" t="s">
        <v>714</v>
      </c>
      <c r="E31" s="239">
        <v>0</v>
      </c>
      <c r="F31" s="165">
        <v>0</v>
      </c>
      <c r="G31" s="240">
        <v>25</v>
      </c>
    </row>
    <row r="32" spans="1:7" ht="15.75">
      <c r="A32" s="32"/>
      <c r="B32" s="22"/>
      <c r="C32" s="33"/>
      <c r="D32" s="34"/>
      <c r="E32" s="90"/>
      <c r="F32" s="91"/>
      <c r="G32" s="162"/>
    </row>
    <row r="33" spans="1:7" ht="15.75">
      <c r="A33" s="32"/>
      <c r="B33" s="22"/>
      <c r="C33" s="33"/>
      <c r="D33" s="34"/>
      <c r="E33" s="90"/>
      <c r="F33" s="91"/>
      <c r="G33" s="162"/>
    </row>
    <row r="34" spans="1:7" ht="15.75">
      <c r="A34" s="32"/>
      <c r="B34" s="22"/>
      <c r="C34" s="33"/>
      <c r="D34" s="34"/>
      <c r="E34" s="90"/>
      <c r="F34" s="91"/>
      <c r="G34" s="162"/>
    </row>
    <row r="35" spans="1:7" ht="15.75">
      <c r="A35" s="32"/>
      <c r="B35" s="33"/>
      <c r="C35" s="33"/>
      <c r="D35" s="34"/>
      <c r="E35" s="90"/>
      <c r="F35" s="91"/>
      <c r="G35" s="162"/>
    </row>
    <row r="36" spans="1:7" ht="15.75">
      <c r="A36" s="32"/>
      <c r="B36" s="33"/>
      <c r="C36" s="33"/>
      <c r="D36" s="34"/>
      <c r="E36" s="90"/>
      <c r="F36" s="91"/>
      <c r="G36" s="162"/>
    </row>
    <row r="37" spans="1:7" s="36" customFormat="1" ht="15.75">
      <c r="A37" s="35"/>
      <c r="B37" s="103" t="s">
        <v>676</v>
      </c>
      <c r="C37" s="155">
        <f>COUNTA(C29:C36)</f>
        <v>3</v>
      </c>
      <c r="D37" s="155">
        <f>COUNTIF(D29:D36,"Да")</f>
        <v>2</v>
      </c>
      <c r="E37" s="156">
        <f>SUM(E29:E36)</f>
        <v>0.111</v>
      </c>
      <c r="F37" s="157">
        <f>SUM(F29:F36)</f>
        <v>204</v>
      </c>
      <c r="G37" s="165">
        <f>SUM(G29:G36)</f>
        <v>70867</v>
      </c>
    </row>
    <row r="38" spans="1:7" ht="15.75" customHeight="1">
      <c r="A38" s="344" t="s">
        <v>669</v>
      </c>
      <c r="B38" s="345"/>
      <c r="C38" s="345"/>
      <c r="D38" s="345"/>
      <c r="E38" s="345"/>
      <c r="F38" s="346"/>
      <c r="G38" s="163"/>
    </row>
    <row r="39" spans="1:7" ht="15.75">
      <c r="A39" s="32"/>
      <c r="B39" s="22"/>
      <c r="C39" s="33"/>
      <c r="D39" s="34"/>
      <c r="E39" s="90"/>
      <c r="F39" s="91"/>
      <c r="G39" s="162"/>
    </row>
    <row r="40" spans="1:7" ht="15.75">
      <c r="A40" s="32"/>
      <c r="B40" s="33"/>
      <c r="C40" s="33"/>
      <c r="D40" s="34"/>
      <c r="E40" s="90"/>
      <c r="F40" s="91"/>
      <c r="G40" s="162"/>
    </row>
    <row r="41" spans="1:7" ht="15.75">
      <c r="A41" s="32"/>
      <c r="B41" s="33"/>
      <c r="C41" s="33"/>
      <c r="D41" s="34"/>
      <c r="E41" s="90"/>
      <c r="F41" s="91"/>
      <c r="G41" s="162"/>
    </row>
    <row r="42" spans="1:7" s="36" customFormat="1" ht="15.75">
      <c r="A42" s="35"/>
      <c r="B42" s="103" t="s">
        <v>676</v>
      </c>
      <c r="C42" s="155">
        <f>COUNTA(C39:C41)</f>
        <v>0</v>
      </c>
      <c r="D42" s="155">
        <f>COUNTIF(D39:D41,"Да")</f>
        <v>0</v>
      </c>
      <c r="E42" s="156">
        <f>SUM(E39:E41)</f>
        <v>0</v>
      </c>
      <c r="F42" s="157">
        <f>SUM(F39:F41)</f>
        <v>0</v>
      </c>
      <c r="G42" s="165">
        <f>SUM(G39:G41)</f>
        <v>0</v>
      </c>
    </row>
    <row r="43" spans="1:7" ht="15.75" customHeight="1">
      <c r="A43" s="344" t="s">
        <v>670</v>
      </c>
      <c r="B43" s="345"/>
      <c r="C43" s="345"/>
      <c r="D43" s="345"/>
      <c r="E43" s="345"/>
      <c r="F43" s="346"/>
      <c r="G43" s="163"/>
    </row>
    <row r="44" spans="1:7" ht="68.25" customHeight="1">
      <c r="A44" s="32">
        <v>1</v>
      </c>
      <c r="B44" s="233" t="s">
        <v>100</v>
      </c>
      <c r="C44" s="33" t="s">
        <v>715</v>
      </c>
      <c r="D44" s="34" t="s">
        <v>713</v>
      </c>
      <c r="E44" s="232">
        <v>0.093</v>
      </c>
      <c r="F44" s="231">
        <v>200</v>
      </c>
      <c r="G44" s="230">
        <v>3446</v>
      </c>
    </row>
    <row r="45" spans="1:7" ht="57.75" customHeight="1">
      <c r="A45" s="32">
        <v>2</v>
      </c>
      <c r="B45" s="233" t="s">
        <v>101</v>
      </c>
      <c r="C45" s="33" t="s">
        <v>715</v>
      </c>
      <c r="D45" s="34" t="s">
        <v>713</v>
      </c>
      <c r="E45" s="232">
        <v>0.114</v>
      </c>
      <c r="F45" s="231">
        <v>404</v>
      </c>
      <c r="G45" s="230">
        <v>1430</v>
      </c>
    </row>
    <row r="46" spans="1:7" ht="15.75">
      <c r="A46" s="32"/>
      <c r="B46" s="33"/>
      <c r="C46" s="33"/>
      <c r="D46" s="34"/>
      <c r="E46" s="90"/>
      <c r="F46" s="91"/>
      <c r="G46" s="162"/>
    </row>
    <row r="47" spans="1:7" ht="15.75">
      <c r="A47" s="32"/>
      <c r="B47" s="33"/>
      <c r="C47" s="33"/>
      <c r="D47" s="34"/>
      <c r="E47" s="90"/>
      <c r="F47" s="91"/>
      <c r="G47" s="162"/>
    </row>
    <row r="48" spans="1:7" s="36" customFormat="1" ht="15.75">
      <c r="A48" s="35"/>
      <c r="B48" s="103" t="s">
        <v>676</v>
      </c>
      <c r="C48" s="155">
        <f>COUNTA(C44:C47)</f>
        <v>2</v>
      </c>
      <c r="D48" s="155">
        <f>COUNTIF(D44:D47,"Да")</f>
        <v>2</v>
      </c>
      <c r="E48" s="156">
        <f>SUM(E44:E47)</f>
        <v>0.20700000000000002</v>
      </c>
      <c r="F48" s="157">
        <f>SUM(F44:F47)</f>
        <v>604</v>
      </c>
      <c r="G48" s="165">
        <f>SUM(G44:G47)</f>
        <v>4876</v>
      </c>
    </row>
    <row r="49" spans="1:7" ht="15.75" customHeight="1">
      <c r="A49" s="347" t="s">
        <v>466</v>
      </c>
      <c r="B49" s="347"/>
      <c r="C49" s="347"/>
      <c r="D49" s="347"/>
      <c r="E49" s="347"/>
      <c r="F49" s="347"/>
      <c r="G49" s="347"/>
    </row>
    <row r="50" spans="1:7" ht="43.5" customHeight="1">
      <c r="A50" s="348" t="s">
        <v>467</v>
      </c>
      <c r="B50" s="348"/>
      <c r="C50" s="348"/>
      <c r="D50" s="348"/>
      <c r="E50" s="348"/>
      <c r="F50" s="348"/>
      <c r="G50" s="348"/>
    </row>
    <row r="51" spans="1:7" ht="30.75" customHeight="1">
      <c r="A51" s="356" t="s">
        <v>468</v>
      </c>
      <c r="B51" s="356"/>
      <c r="C51" s="356"/>
      <c r="D51" s="356"/>
      <c r="E51" s="356"/>
      <c r="F51" s="356"/>
      <c r="G51" s="356"/>
    </row>
    <row r="52" spans="1:7" ht="42.75" customHeight="1">
      <c r="A52" s="356" t="s">
        <v>469</v>
      </c>
      <c r="B52" s="356"/>
      <c r="C52" s="356"/>
      <c r="D52" s="356"/>
      <c r="E52" s="356"/>
      <c r="F52" s="356"/>
      <c r="G52" s="356"/>
    </row>
  </sheetData>
  <sheetProtection sheet="1" objects="1" scenarios="1" formatCells="0" formatColumns="0" formatRows="0" insertRows="0" deleteColumns="0" deleteRows="0" sort="0" autoFilter="0"/>
  <mergeCells count="17">
    <mergeCell ref="E5:E6"/>
    <mergeCell ref="D5:D6"/>
    <mergeCell ref="F5:G5"/>
    <mergeCell ref="A52:G52"/>
    <mergeCell ref="A51:G51"/>
    <mergeCell ref="B5:B7"/>
    <mergeCell ref="C5:C7"/>
    <mergeCell ref="A1:F1"/>
    <mergeCell ref="A43:F43"/>
    <mergeCell ref="A49:G49"/>
    <mergeCell ref="A50:G50"/>
    <mergeCell ref="A2:F2"/>
    <mergeCell ref="A9:F9"/>
    <mergeCell ref="A19:F19"/>
    <mergeCell ref="A28:F28"/>
    <mergeCell ref="A38:F38"/>
    <mergeCell ref="A5:A7"/>
  </mergeCells>
  <dataValidations count="4">
    <dataValidation type="list" allowBlank="1" showInputMessage="1" showErrorMessage="1" sqref="D39:D41 D29:D36 D20:D26 D10:D17 D44:D47">
      <formula1>Список</formula1>
    </dataValidation>
    <dataValidation type="list" allowBlank="1" showInputMessage="1" showErrorMessage="1" sqref="C39:C41 C29:C36 C20:C26 C10:C17 C44:C47">
      <formula1>Перечень</formula1>
    </dataValidation>
    <dataValidation type="list" allowBlank="1" showInputMessage="1" showErrorMessage="1" sqref="D7">
      <formula1>Дата</formula1>
    </dataValidation>
    <dataValidation type="list" allowBlank="1" showInputMessage="1" showErrorMessage="1" sqref="E7:F7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2" r:id="rId1"/>
  <rowBreaks count="1" manualBreakCount="1">
    <brk id="3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SheetLayoutView="100" zoomScalePageLayoutView="0" workbookViewId="0" topLeftCell="A1">
      <pane ySplit="6" topLeftCell="BM34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7109375" style="145" customWidth="1"/>
    <col min="2" max="2" width="43.57421875" style="145" customWidth="1"/>
    <col min="3" max="4" width="34.57421875" style="145" customWidth="1"/>
    <col min="5" max="16384" width="9.140625" style="145" customWidth="1"/>
  </cols>
  <sheetData>
    <row r="1" spans="1:4" ht="16.5">
      <c r="A1" s="362" t="s">
        <v>74</v>
      </c>
      <c r="B1" s="362"/>
      <c r="C1" s="362"/>
      <c r="D1" s="362"/>
    </row>
    <row r="2" spans="1:4" ht="16.5">
      <c r="A2" s="362" t="s">
        <v>73</v>
      </c>
      <c r="B2" s="362"/>
      <c r="C2" s="362"/>
      <c r="D2" s="362"/>
    </row>
    <row r="3" spans="1:4" ht="16.5">
      <c r="A3" s="362" t="s">
        <v>327</v>
      </c>
      <c r="B3" s="362"/>
      <c r="C3" s="362"/>
      <c r="D3" s="362"/>
    </row>
    <row r="5" spans="1:4" ht="94.5">
      <c r="A5" s="146" t="s">
        <v>557</v>
      </c>
      <c r="B5" s="146" t="s">
        <v>314</v>
      </c>
      <c r="C5" s="146" t="s">
        <v>461</v>
      </c>
      <c r="D5" s="146" t="s">
        <v>462</v>
      </c>
    </row>
    <row r="6" spans="1:4" ht="15.75">
      <c r="A6" s="147">
        <v>1</v>
      </c>
      <c r="B6" s="147">
        <v>2</v>
      </c>
      <c r="C6" s="147">
        <v>3</v>
      </c>
      <c r="D6" s="147">
        <v>4</v>
      </c>
    </row>
    <row r="7" spans="1:4" ht="15.75">
      <c r="A7" s="359" t="s">
        <v>696</v>
      </c>
      <c r="B7" s="360"/>
      <c r="C7" s="360"/>
      <c r="D7" s="361"/>
    </row>
    <row r="8" spans="1:4" ht="31.5">
      <c r="A8" s="148">
        <v>1</v>
      </c>
      <c r="B8" s="149" t="s">
        <v>121</v>
      </c>
      <c r="C8" s="37">
        <v>1985</v>
      </c>
      <c r="D8" s="24">
        <v>0</v>
      </c>
    </row>
    <row r="9" spans="1:4" ht="31.5">
      <c r="A9" s="148">
        <v>2</v>
      </c>
      <c r="B9" s="149" t="s">
        <v>122</v>
      </c>
      <c r="C9" s="37">
        <v>4004</v>
      </c>
      <c r="D9" s="24">
        <v>0</v>
      </c>
    </row>
    <row r="10" spans="1:4" ht="47.25">
      <c r="A10" s="148">
        <v>3</v>
      </c>
      <c r="B10" s="149" t="s">
        <v>123</v>
      </c>
      <c r="C10" s="37">
        <v>2925</v>
      </c>
      <c r="D10" s="24">
        <v>160</v>
      </c>
    </row>
    <row r="11" spans="1:4" ht="47.25">
      <c r="A11" s="148">
        <v>4</v>
      </c>
      <c r="B11" s="149" t="s">
        <v>124</v>
      </c>
      <c r="C11" s="37"/>
      <c r="D11" s="24"/>
    </row>
    <row r="12" spans="1:4" ht="47.25">
      <c r="A12" s="148">
        <v>5</v>
      </c>
      <c r="B12" s="149" t="s">
        <v>125</v>
      </c>
      <c r="C12" s="24">
        <v>243</v>
      </c>
      <c r="D12" s="24">
        <v>18</v>
      </c>
    </row>
    <row r="13" spans="1:4" s="151" customFormat="1" ht="31.5">
      <c r="A13" s="150">
        <v>6</v>
      </c>
      <c r="B13" s="122" t="s">
        <v>126</v>
      </c>
      <c r="C13" s="24">
        <v>2460</v>
      </c>
      <c r="D13" s="24">
        <v>75</v>
      </c>
    </row>
    <row r="14" spans="1:4" ht="15.75">
      <c r="A14" s="359" t="s">
        <v>668</v>
      </c>
      <c r="B14" s="360"/>
      <c r="C14" s="360"/>
      <c r="D14" s="361"/>
    </row>
    <row r="15" spans="1:4" ht="15.75">
      <c r="A15" s="148">
        <v>1</v>
      </c>
      <c r="B15" s="149" t="s">
        <v>127</v>
      </c>
      <c r="C15" s="37">
        <v>0</v>
      </c>
      <c r="D15" s="37">
        <v>0</v>
      </c>
    </row>
    <row r="16" spans="1:4" ht="15.75">
      <c r="A16" s="148">
        <v>2</v>
      </c>
      <c r="B16" s="149" t="s">
        <v>128</v>
      </c>
      <c r="C16" s="37">
        <v>0</v>
      </c>
      <c r="D16" s="37">
        <v>0</v>
      </c>
    </row>
    <row r="17" spans="1:4" ht="15.75">
      <c r="A17" s="148">
        <v>3</v>
      </c>
      <c r="B17" s="149" t="s">
        <v>129</v>
      </c>
      <c r="C17" s="37">
        <v>12340</v>
      </c>
      <c r="D17" s="37">
        <v>30</v>
      </c>
    </row>
    <row r="18" spans="1:4" ht="15.75">
      <c r="A18" s="148">
        <v>4</v>
      </c>
      <c r="B18" s="149" t="s">
        <v>130</v>
      </c>
      <c r="C18" s="37">
        <v>127830</v>
      </c>
      <c r="D18" s="37">
        <v>0</v>
      </c>
    </row>
    <row r="19" spans="1:4" ht="47.25">
      <c r="A19" s="148">
        <v>5</v>
      </c>
      <c r="B19" s="149" t="s">
        <v>131</v>
      </c>
      <c r="C19" s="37">
        <v>25</v>
      </c>
      <c r="D19" s="37">
        <v>0</v>
      </c>
    </row>
    <row r="20" spans="1:4" ht="31.5">
      <c r="A20" s="154">
        <v>6</v>
      </c>
      <c r="B20" s="190" t="s">
        <v>454</v>
      </c>
      <c r="C20" s="37">
        <v>58502</v>
      </c>
      <c r="D20" s="37">
        <v>174</v>
      </c>
    </row>
    <row r="21" spans="1:4" ht="15.75">
      <c r="A21" s="359" t="s">
        <v>670</v>
      </c>
      <c r="B21" s="360"/>
      <c r="C21" s="360"/>
      <c r="D21" s="361"/>
    </row>
    <row r="22" spans="1:4" ht="31.5">
      <c r="A22" s="148">
        <v>1</v>
      </c>
      <c r="B22" s="152" t="s">
        <v>132</v>
      </c>
      <c r="C22" s="24">
        <v>300</v>
      </c>
      <c r="D22" s="24">
        <v>0</v>
      </c>
    </row>
    <row r="23" spans="1:4" ht="47.25">
      <c r="A23" s="148">
        <v>2</v>
      </c>
      <c r="B23" s="149" t="s">
        <v>133</v>
      </c>
      <c r="C23" s="24">
        <v>50</v>
      </c>
      <c r="D23" s="24">
        <v>0</v>
      </c>
    </row>
    <row r="24" spans="1:4" ht="47.25">
      <c r="A24" s="148">
        <v>3</v>
      </c>
      <c r="B24" s="191" t="s">
        <v>460</v>
      </c>
      <c r="C24" s="24">
        <v>4876</v>
      </c>
      <c r="D24" s="24">
        <v>604</v>
      </c>
    </row>
    <row r="25" spans="1:4" ht="15.75">
      <c r="A25" s="359" t="s">
        <v>667</v>
      </c>
      <c r="B25" s="360"/>
      <c r="C25" s="360"/>
      <c r="D25" s="361"/>
    </row>
    <row r="26" spans="1:4" ht="47.25">
      <c r="A26" s="148">
        <v>1</v>
      </c>
      <c r="B26" s="152" t="s">
        <v>134</v>
      </c>
      <c r="C26" s="37"/>
      <c r="D26" s="37"/>
    </row>
    <row r="27" spans="1:4" ht="31.5">
      <c r="A27" s="148">
        <v>2</v>
      </c>
      <c r="B27" s="152" t="s">
        <v>135</v>
      </c>
      <c r="C27" s="37"/>
      <c r="D27" s="37"/>
    </row>
    <row r="28" spans="1:4" ht="47.25">
      <c r="A28" s="148">
        <v>3</v>
      </c>
      <c r="B28" s="152" t="s">
        <v>136</v>
      </c>
      <c r="C28" s="37"/>
      <c r="D28" s="37"/>
    </row>
    <row r="29" spans="1:4" ht="126">
      <c r="A29" s="148">
        <v>4</v>
      </c>
      <c r="B29" s="152" t="s">
        <v>455</v>
      </c>
      <c r="C29" s="37"/>
      <c r="D29" s="249">
        <v>13</v>
      </c>
    </row>
    <row r="30" spans="1:4" ht="15.75">
      <c r="A30" s="359" t="s">
        <v>669</v>
      </c>
      <c r="B30" s="360"/>
      <c r="C30" s="360"/>
      <c r="D30" s="361"/>
    </row>
    <row r="31" spans="1:4" ht="15.75">
      <c r="A31" s="148">
        <v>1</v>
      </c>
      <c r="B31" s="152" t="s">
        <v>137</v>
      </c>
      <c r="C31" s="37"/>
      <c r="D31" s="37"/>
    </row>
    <row r="32" spans="1:4" ht="15.75">
      <c r="A32" s="148">
        <v>2</v>
      </c>
      <c r="B32" s="152" t="s">
        <v>138</v>
      </c>
      <c r="C32" s="37"/>
      <c r="D32" s="37"/>
    </row>
    <row r="33" spans="1:4" ht="15.75">
      <c r="A33" s="148">
        <v>3</v>
      </c>
      <c r="B33" s="152" t="s">
        <v>139</v>
      </c>
      <c r="C33" s="37"/>
      <c r="D33" s="37"/>
    </row>
    <row r="34" spans="1:4" ht="31.5">
      <c r="A34" s="148">
        <v>4</v>
      </c>
      <c r="B34" s="152" t="s">
        <v>140</v>
      </c>
      <c r="C34" s="37"/>
      <c r="D34" s="37"/>
    </row>
    <row r="35" spans="1:4" ht="31.5">
      <c r="A35" s="148">
        <v>5</v>
      </c>
      <c r="B35" s="152" t="s">
        <v>141</v>
      </c>
      <c r="C35" s="37"/>
      <c r="D35" s="37"/>
    </row>
    <row r="36" spans="1:4" ht="47.25">
      <c r="A36" s="148">
        <v>6</v>
      </c>
      <c r="B36" s="152" t="s">
        <v>142</v>
      </c>
      <c r="C36" s="37"/>
      <c r="D36" s="37"/>
    </row>
    <row r="37" spans="1:4" s="153" customFormat="1" ht="15.75">
      <c r="A37" s="357" t="s">
        <v>676</v>
      </c>
      <c r="B37" s="358"/>
      <c r="C37" s="67">
        <f>SUM(C8:C13,C15:C20,C22:C24,C26:C29,C31:C36)</f>
        <v>215540</v>
      </c>
      <c r="D37" s="67">
        <f>SUM(D8:D13,D15:D20,D22:D24,D26:D29,D31:D36)</f>
        <v>1074</v>
      </c>
    </row>
  </sheetData>
  <sheetProtection formatCells="0" formatColumns="0" formatRows="0" insertRows="0" sort="0" autoFilter="0"/>
  <mergeCells count="9">
    <mergeCell ref="A37:B37"/>
    <mergeCell ref="A30:D30"/>
    <mergeCell ref="A21:D21"/>
    <mergeCell ref="A1:D1"/>
    <mergeCell ref="A2:D2"/>
    <mergeCell ref="A25:D25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="90" zoomScaleSheetLayoutView="90" zoomScalePageLayoutView="0" workbookViewId="0" topLeftCell="A1">
      <pane ySplit="6" topLeftCell="BM22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5.00390625" style="47" customWidth="1"/>
    <col min="2" max="2" width="63.8515625" style="47" customWidth="1"/>
    <col min="3" max="4" width="9.140625" style="47" customWidth="1"/>
    <col min="5" max="5" width="13.421875" style="47" customWidth="1"/>
    <col min="6" max="6" width="12.421875" style="47" customWidth="1"/>
    <col min="7" max="16384" width="9.140625" style="47" customWidth="1"/>
  </cols>
  <sheetData>
    <row r="1" spans="1:6" s="38" customFormat="1" ht="50.25" customHeight="1">
      <c r="A1" s="364" t="s">
        <v>143</v>
      </c>
      <c r="B1" s="364"/>
      <c r="C1" s="364"/>
      <c r="D1" s="364"/>
      <c r="E1" s="364"/>
      <c r="F1" s="364"/>
    </row>
    <row r="2" spans="1:2" s="38" customFormat="1" ht="15">
      <c r="A2" s="39"/>
      <c r="B2" s="40"/>
    </row>
    <row r="3" spans="1:7" s="41" customFormat="1" ht="15.75" customHeight="1">
      <c r="A3" s="365" t="s">
        <v>557</v>
      </c>
      <c r="B3" s="368" t="s">
        <v>364</v>
      </c>
      <c r="C3" s="372" t="s">
        <v>365</v>
      </c>
      <c r="D3" s="373"/>
      <c r="E3" s="373"/>
      <c r="F3" s="374"/>
      <c r="G3" s="192"/>
    </row>
    <row r="4" spans="1:6" s="41" customFormat="1" ht="15.75">
      <c r="A4" s="366"/>
      <c r="B4" s="369"/>
      <c r="C4" s="371" t="s">
        <v>679</v>
      </c>
      <c r="D4" s="371"/>
      <c r="E4" s="371"/>
      <c r="F4" s="371"/>
    </row>
    <row r="5" spans="1:6" s="41" customFormat="1" ht="47.25">
      <c r="A5" s="367"/>
      <c r="B5" s="370"/>
      <c r="C5" s="42" t="s">
        <v>107</v>
      </c>
      <c r="D5" s="42" t="s">
        <v>576</v>
      </c>
      <c r="E5" s="42" t="s">
        <v>108</v>
      </c>
      <c r="F5" s="42" t="s">
        <v>578</v>
      </c>
    </row>
    <row r="6" spans="1:6" s="41" customFormat="1" ht="15.7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</row>
    <row r="7" spans="1:6" s="41" customFormat="1" ht="31.5">
      <c r="A7" s="43">
        <v>1</v>
      </c>
      <c r="B7" s="193" t="s">
        <v>366</v>
      </c>
      <c r="C7" s="172">
        <f>SUM(C9:C10)</f>
        <v>0</v>
      </c>
      <c r="D7" s="69">
        <f>SUM(D9:D10)</f>
        <v>0</v>
      </c>
      <c r="E7" s="69">
        <f>SUM(E9:E10)</f>
        <v>0</v>
      </c>
      <c r="F7" s="68">
        <f>SUM(F9:F10)</f>
        <v>0</v>
      </c>
    </row>
    <row r="8" spans="1:6" s="41" customFormat="1" ht="15.75">
      <c r="A8" s="44"/>
      <c r="B8" s="194" t="s">
        <v>665</v>
      </c>
      <c r="C8" s="168"/>
      <c r="D8" s="49"/>
      <c r="E8" s="49"/>
      <c r="F8" s="168"/>
    </row>
    <row r="9" spans="1:6" s="41" customFormat="1" ht="15.75">
      <c r="A9" s="45"/>
      <c r="B9" s="46" t="s">
        <v>371</v>
      </c>
      <c r="C9" s="70">
        <f>SUM(D9:F9)</f>
        <v>0</v>
      </c>
      <c r="D9" s="8"/>
      <c r="E9" s="8"/>
      <c r="F9" s="169"/>
    </row>
    <row r="10" spans="1:6" s="41" customFormat="1" ht="15.75">
      <c r="A10" s="45"/>
      <c r="B10" s="46" t="s">
        <v>372</v>
      </c>
      <c r="C10" s="158">
        <f>SUM(D10:F10)</f>
        <v>0</v>
      </c>
      <c r="D10" s="8"/>
      <c r="E10" s="8"/>
      <c r="F10" s="169"/>
    </row>
    <row r="11" spans="1:6" s="41" customFormat="1" ht="63">
      <c r="A11" s="43">
        <v>2</v>
      </c>
      <c r="B11" s="193" t="s">
        <v>373</v>
      </c>
      <c r="C11" s="171">
        <f>SUM(D11:F11)</f>
        <v>0</v>
      </c>
      <c r="D11" s="159">
        <f>SUM(D13:D14)</f>
        <v>0</v>
      </c>
      <c r="E11" s="159">
        <f>SUM(E13:E14)</f>
        <v>0</v>
      </c>
      <c r="F11" s="171">
        <f>SUM(F13:F14)</f>
        <v>0</v>
      </c>
    </row>
    <row r="12" spans="1:6" s="41" customFormat="1" ht="15.75">
      <c r="A12" s="44"/>
      <c r="B12" s="194" t="s">
        <v>665</v>
      </c>
      <c r="C12" s="168"/>
      <c r="D12" s="49"/>
      <c r="E12" s="49"/>
      <c r="F12" s="168"/>
    </row>
    <row r="13" spans="1:6" s="41" customFormat="1" ht="15.75">
      <c r="A13" s="45"/>
      <c r="B13" s="195" t="s">
        <v>371</v>
      </c>
      <c r="C13" s="158">
        <f>SUM(D13:F13)</f>
        <v>0</v>
      </c>
      <c r="D13" s="8"/>
      <c r="E13" s="8"/>
      <c r="F13" s="169"/>
    </row>
    <row r="14" spans="1:6" s="41" customFormat="1" ht="15.75">
      <c r="A14" s="45"/>
      <c r="B14" s="195" t="s">
        <v>372</v>
      </c>
      <c r="C14" s="158">
        <f>SUM(D14:F14)</f>
        <v>0</v>
      </c>
      <c r="D14" s="8"/>
      <c r="E14" s="8"/>
      <c r="F14" s="169"/>
    </row>
    <row r="15" spans="1:6" s="41" customFormat="1" ht="31.5">
      <c r="A15" s="43">
        <v>3</v>
      </c>
      <c r="B15" s="193" t="s">
        <v>367</v>
      </c>
      <c r="C15" s="171">
        <f>SUM(D15:F15)</f>
        <v>0</v>
      </c>
      <c r="D15" s="159">
        <f>SUM(D17:D18)</f>
        <v>0</v>
      </c>
      <c r="E15" s="159">
        <f>SUM(E17:E18)</f>
        <v>0</v>
      </c>
      <c r="F15" s="171">
        <f>SUM(F17:F18)</f>
        <v>0</v>
      </c>
    </row>
    <row r="16" spans="1:6" s="41" customFormat="1" ht="15.75">
      <c r="A16" s="44"/>
      <c r="B16" s="194" t="s">
        <v>665</v>
      </c>
      <c r="C16" s="168"/>
      <c r="D16" s="49"/>
      <c r="E16" s="49"/>
      <c r="F16" s="168"/>
    </row>
    <row r="17" spans="1:6" s="41" customFormat="1" ht="15.75">
      <c r="A17" s="45"/>
      <c r="B17" s="195" t="s">
        <v>371</v>
      </c>
      <c r="C17" s="158">
        <f>SUM(D17:F17)</f>
        <v>0</v>
      </c>
      <c r="D17" s="8"/>
      <c r="E17" s="8"/>
      <c r="F17" s="169"/>
    </row>
    <row r="18" spans="1:6" s="41" customFormat="1" ht="15.75">
      <c r="A18" s="45"/>
      <c r="B18" s="195" t="s">
        <v>372</v>
      </c>
      <c r="C18" s="158">
        <f>SUM(D18:F18)</f>
        <v>0</v>
      </c>
      <c r="D18" s="8"/>
      <c r="E18" s="8"/>
      <c r="F18" s="169"/>
    </row>
    <row r="19" spans="1:6" s="41" customFormat="1" ht="15.75">
      <c r="A19" s="43">
        <v>4</v>
      </c>
      <c r="B19" s="193" t="s">
        <v>368</v>
      </c>
      <c r="C19" s="176">
        <f>SUM(D19:F19)</f>
        <v>0</v>
      </c>
      <c r="D19" s="170"/>
      <c r="E19" s="170"/>
      <c r="F19" s="167"/>
    </row>
    <row r="20" spans="1:6" s="41" customFormat="1" ht="15.75">
      <c r="A20" s="44"/>
      <c r="B20" s="194" t="s">
        <v>369</v>
      </c>
      <c r="C20" s="175">
        <f aca="true" t="shared" si="0" ref="C20:C30">SUM(D20:F20)</f>
        <v>0</v>
      </c>
      <c r="D20" s="49"/>
      <c r="E20" s="49"/>
      <c r="F20" s="168"/>
    </row>
    <row r="21" spans="1:6" s="41" customFormat="1" ht="15.75">
      <c r="A21" s="45"/>
      <c r="B21" s="195" t="s">
        <v>102</v>
      </c>
      <c r="C21" s="158">
        <f t="shared" si="0"/>
        <v>0</v>
      </c>
      <c r="D21" s="8"/>
      <c r="E21" s="8"/>
      <c r="F21" s="169"/>
    </row>
    <row r="22" spans="1:6" s="41" customFormat="1" ht="15.75">
      <c r="A22" s="45"/>
      <c r="B22" s="196" t="s">
        <v>103</v>
      </c>
      <c r="C22" s="158">
        <f t="shared" si="0"/>
        <v>0</v>
      </c>
      <c r="D22" s="8"/>
      <c r="E22" s="8"/>
      <c r="F22" s="169"/>
    </row>
    <row r="23" spans="1:6" s="41" customFormat="1" ht="15.75">
      <c r="A23" s="43">
        <v>5</v>
      </c>
      <c r="B23" s="193" t="s">
        <v>370</v>
      </c>
      <c r="C23" s="171">
        <f t="shared" si="0"/>
        <v>0</v>
      </c>
      <c r="D23" s="170"/>
      <c r="E23" s="170"/>
      <c r="F23" s="167"/>
    </row>
    <row r="24" spans="1:6" s="41" customFormat="1" ht="15.75">
      <c r="A24" s="44"/>
      <c r="B24" s="194" t="s">
        <v>369</v>
      </c>
      <c r="C24" s="175">
        <f t="shared" si="0"/>
        <v>0</v>
      </c>
      <c r="D24" s="49"/>
      <c r="E24" s="49"/>
      <c r="F24" s="168"/>
    </row>
    <row r="25" spans="1:6" s="41" customFormat="1" ht="15.75">
      <c r="A25" s="45"/>
      <c r="B25" s="195" t="s">
        <v>102</v>
      </c>
      <c r="C25" s="175">
        <f t="shared" si="0"/>
        <v>0</v>
      </c>
      <c r="D25" s="49"/>
      <c r="E25" s="49"/>
      <c r="F25" s="168"/>
    </row>
    <row r="26" spans="1:6" s="41" customFormat="1" ht="15.75">
      <c r="A26" s="45"/>
      <c r="B26" s="196" t="s">
        <v>103</v>
      </c>
      <c r="C26" s="158">
        <f t="shared" si="0"/>
        <v>0</v>
      </c>
      <c r="D26" s="8"/>
      <c r="E26" s="8"/>
      <c r="F26" s="169"/>
    </row>
    <row r="27" spans="1:6" s="41" customFormat="1" ht="15.75">
      <c r="A27" s="43">
        <v>6</v>
      </c>
      <c r="B27" s="193" t="s">
        <v>104</v>
      </c>
      <c r="C27" s="171">
        <f t="shared" si="0"/>
        <v>0</v>
      </c>
      <c r="D27" s="170"/>
      <c r="E27" s="170"/>
      <c r="F27" s="167"/>
    </row>
    <row r="28" spans="1:6" s="41" customFormat="1" ht="15.75">
      <c r="A28" s="44"/>
      <c r="B28" s="194" t="s">
        <v>665</v>
      </c>
      <c r="C28" s="175">
        <f t="shared" si="0"/>
        <v>0</v>
      </c>
      <c r="D28" s="49"/>
      <c r="E28" s="49"/>
      <c r="F28" s="168"/>
    </row>
    <row r="29" spans="1:6" s="41" customFormat="1" ht="15.75">
      <c r="A29" s="45"/>
      <c r="B29" s="195" t="s">
        <v>105</v>
      </c>
      <c r="C29" s="175">
        <f t="shared" si="0"/>
        <v>0</v>
      </c>
      <c r="D29" s="49"/>
      <c r="E29" s="49"/>
      <c r="F29" s="168"/>
    </row>
    <row r="30" spans="1:6" s="41" customFormat="1" ht="31.5">
      <c r="A30" s="45"/>
      <c r="B30" s="195" t="s">
        <v>106</v>
      </c>
      <c r="C30" s="175">
        <f t="shared" si="0"/>
        <v>0</v>
      </c>
      <c r="D30" s="49"/>
      <c r="E30" s="49"/>
      <c r="F30" s="168"/>
    </row>
    <row r="31" spans="1:6" ht="41.25" customHeight="1">
      <c r="A31" s="363" t="s">
        <v>482</v>
      </c>
      <c r="B31" s="363"/>
      <c r="C31" s="363"/>
      <c r="D31" s="363"/>
      <c r="E31" s="363"/>
      <c r="F31" s="363"/>
    </row>
  </sheetData>
  <sheetProtection formatCells="0" formatColumns="0" formatRows="0" insertRows="0" sort="0" autoFilter="0"/>
  <mergeCells count="6">
    <mergeCell ref="A31:F31"/>
    <mergeCell ref="A1:F1"/>
    <mergeCell ref="A3:A5"/>
    <mergeCell ref="B3:B5"/>
    <mergeCell ref="C4:F4"/>
    <mergeCell ref="C3:F3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90" zoomScaleSheetLayoutView="90" zoomScalePageLayoutView="0" workbookViewId="0" topLeftCell="A4">
      <selection activeCell="B13" sqref="B13"/>
    </sheetView>
  </sheetViews>
  <sheetFormatPr defaultColWidth="9.140625" defaultRowHeight="15"/>
  <cols>
    <col min="1" max="1" width="21.421875" style="47" customWidth="1"/>
    <col min="2" max="6" width="23.7109375" style="47" customWidth="1"/>
    <col min="7" max="16384" width="9.140625" style="47" customWidth="1"/>
  </cols>
  <sheetData>
    <row r="1" spans="1:6" s="38" customFormat="1" ht="16.5">
      <c r="A1" s="375" t="s">
        <v>425</v>
      </c>
      <c r="B1" s="375"/>
      <c r="C1" s="375"/>
      <c r="D1" s="375"/>
      <c r="E1" s="375"/>
      <c r="F1" s="375"/>
    </row>
    <row r="2" spans="1:6" s="38" customFormat="1" ht="15">
      <c r="A2" s="39"/>
      <c r="B2" s="39"/>
      <c r="C2" s="39"/>
      <c r="D2" s="39"/>
      <c r="E2" s="39"/>
      <c r="F2" s="39"/>
    </row>
    <row r="3" spans="1:6" s="41" customFormat="1" ht="47.25">
      <c r="A3" s="42"/>
      <c r="B3" s="30" t="s">
        <v>696</v>
      </c>
      <c r="C3" s="30" t="s">
        <v>675</v>
      </c>
      <c r="D3" s="30" t="s">
        <v>669</v>
      </c>
      <c r="E3" s="30" t="s">
        <v>670</v>
      </c>
      <c r="F3" s="30" t="s">
        <v>668</v>
      </c>
    </row>
    <row r="4" spans="1:6" s="41" customFormat="1" ht="78.75">
      <c r="A4" s="8" t="s">
        <v>163</v>
      </c>
      <c r="B4" s="45" t="s">
        <v>54</v>
      </c>
      <c r="C4" s="45" t="s">
        <v>55</v>
      </c>
      <c r="D4" s="45" t="s">
        <v>524</v>
      </c>
      <c r="E4" s="45" t="s">
        <v>375</v>
      </c>
      <c r="F4" s="45" t="s">
        <v>376</v>
      </c>
    </row>
    <row r="5" spans="1:6" s="41" customFormat="1" ht="63">
      <c r="A5" s="8" t="s">
        <v>164</v>
      </c>
      <c r="B5" s="45" t="s">
        <v>377</v>
      </c>
      <c r="C5" s="45" t="s">
        <v>378</v>
      </c>
      <c r="D5" s="45" t="s">
        <v>524</v>
      </c>
      <c r="E5" s="45" t="s">
        <v>379</v>
      </c>
      <c r="F5" s="45" t="s">
        <v>380</v>
      </c>
    </row>
    <row r="6" spans="1:6" s="41" customFormat="1" ht="78.75">
      <c r="A6" s="8" t="s">
        <v>168</v>
      </c>
      <c r="B6" s="45" t="s">
        <v>381</v>
      </c>
      <c r="C6" s="45" t="s">
        <v>382</v>
      </c>
      <c r="D6" s="45" t="s">
        <v>524</v>
      </c>
      <c r="E6" s="45" t="s">
        <v>383</v>
      </c>
      <c r="F6" s="45" t="s">
        <v>383</v>
      </c>
    </row>
    <row r="7" spans="1:6" s="41" customFormat="1" ht="63">
      <c r="A7" s="8" t="s">
        <v>174</v>
      </c>
      <c r="B7" s="45" t="s">
        <v>384</v>
      </c>
      <c r="C7" s="215" t="s">
        <v>385</v>
      </c>
      <c r="D7" s="45" t="s">
        <v>524</v>
      </c>
      <c r="E7" s="215" t="s">
        <v>386</v>
      </c>
      <c r="F7" s="215" t="s">
        <v>387</v>
      </c>
    </row>
    <row r="8" spans="1:6" s="41" customFormat="1" ht="48" thickBot="1">
      <c r="A8" s="48" t="s">
        <v>175</v>
      </c>
      <c r="B8" s="216" t="s">
        <v>388</v>
      </c>
      <c r="C8" s="217" t="s">
        <v>389</v>
      </c>
      <c r="D8" s="45" t="s">
        <v>524</v>
      </c>
      <c r="E8" s="217" t="s">
        <v>390</v>
      </c>
      <c r="F8" s="218" t="s">
        <v>391</v>
      </c>
    </row>
    <row r="9" spans="1:6" ht="94.5">
      <c r="A9" s="49" t="s">
        <v>165</v>
      </c>
      <c r="B9" s="200" t="s">
        <v>392</v>
      </c>
      <c r="C9" s="45" t="s">
        <v>378</v>
      </c>
      <c r="D9" s="45" t="s">
        <v>524</v>
      </c>
      <c r="E9" s="219" t="s">
        <v>393</v>
      </c>
      <c r="F9" s="219" t="s">
        <v>394</v>
      </c>
    </row>
    <row r="10" spans="1:6" ht="31.5">
      <c r="A10" s="8" t="s">
        <v>169</v>
      </c>
      <c r="B10" s="200" t="s">
        <v>395</v>
      </c>
      <c r="C10" s="45" t="s">
        <v>382</v>
      </c>
      <c r="D10" s="45" t="s">
        <v>524</v>
      </c>
      <c r="E10" s="200" t="s">
        <v>395</v>
      </c>
      <c r="F10" s="200" t="s">
        <v>396</v>
      </c>
    </row>
    <row r="11" spans="1:6" ht="47.25">
      <c r="A11" s="8" t="s">
        <v>166</v>
      </c>
      <c r="B11" s="200" t="s">
        <v>397</v>
      </c>
      <c r="C11" s="215" t="s">
        <v>385</v>
      </c>
      <c r="D11" s="45" t="s">
        <v>524</v>
      </c>
      <c r="E11" s="200" t="s">
        <v>398</v>
      </c>
      <c r="F11" s="200" t="s">
        <v>399</v>
      </c>
    </row>
    <row r="12" spans="1:6" ht="32.25" thickBot="1">
      <c r="A12" s="48" t="s">
        <v>167</v>
      </c>
      <c r="B12" s="216" t="s">
        <v>400</v>
      </c>
      <c r="C12" s="217" t="s">
        <v>389</v>
      </c>
      <c r="D12" s="45" t="s">
        <v>524</v>
      </c>
      <c r="E12" s="220" t="s">
        <v>401</v>
      </c>
      <c r="F12" s="221" t="s">
        <v>402</v>
      </c>
    </row>
    <row r="13" spans="1:6" ht="78.75">
      <c r="A13" s="49" t="s">
        <v>170</v>
      </c>
      <c r="B13" s="45" t="s">
        <v>377</v>
      </c>
      <c r="C13" s="45" t="s">
        <v>378</v>
      </c>
      <c r="D13" s="45" t="s">
        <v>524</v>
      </c>
      <c r="E13" s="219" t="s">
        <v>379</v>
      </c>
      <c r="F13" s="219" t="s">
        <v>403</v>
      </c>
    </row>
    <row r="14" spans="1:6" ht="78.75">
      <c r="A14" s="8" t="s">
        <v>171</v>
      </c>
      <c r="B14" s="45" t="s">
        <v>404</v>
      </c>
      <c r="C14" s="45" t="s">
        <v>382</v>
      </c>
      <c r="D14" s="45" t="s">
        <v>524</v>
      </c>
      <c r="E14" s="200" t="s">
        <v>383</v>
      </c>
      <c r="F14" s="200" t="s">
        <v>383</v>
      </c>
    </row>
    <row r="15" spans="1:6" ht="63">
      <c r="A15" s="8" t="s">
        <v>172</v>
      </c>
      <c r="B15" s="45" t="s">
        <v>384</v>
      </c>
      <c r="C15" s="215" t="s">
        <v>385</v>
      </c>
      <c r="D15" s="45" t="s">
        <v>524</v>
      </c>
      <c r="E15" s="200" t="s">
        <v>386</v>
      </c>
      <c r="F15" s="200" t="s">
        <v>387</v>
      </c>
    </row>
    <row r="16" spans="1:6" ht="63.75" thickBot="1">
      <c r="A16" s="8" t="s">
        <v>173</v>
      </c>
      <c r="B16" s="216" t="s">
        <v>405</v>
      </c>
      <c r="C16" s="217" t="s">
        <v>389</v>
      </c>
      <c r="D16" s="45" t="s">
        <v>524</v>
      </c>
      <c r="E16" s="222" t="s">
        <v>390</v>
      </c>
      <c r="F16" s="223" t="s">
        <v>406</v>
      </c>
    </row>
  </sheetData>
  <sheetProtection/>
  <mergeCells count="1">
    <mergeCell ref="A1:F1"/>
  </mergeCells>
  <hyperlinks>
    <hyperlink ref="E8" r:id="rId1" display="MayborodaAV@admbel.ru"/>
    <hyperlink ref="E12" r:id="rId2" display="Kaveckayasr@admbel.ru "/>
    <hyperlink ref="E16" r:id="rId3" display="MayborodaAV@admbel.ru"/>
    <hyperlink ref="C8" r:id="rId4" display="opeka1@admbel.ru"/>
    <hyperlink ref="C12" r:id="rId5" display="opeka1@admbel.ru"/>
    <hyperlink ref="C16" r:id="rId6" display="opeka1@admbel.ru"/>
    <hyperlink ref="F8" r:id="rId7" display="AksenovaTN@admbel.ru"/>
  </hyperlink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68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2022-02-02T09:46:56Z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